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5480" windowHeight="8190" tabRatio="500"/>
  </bookViews>
  <sheets>
    <sheet name="Приложение 1 " sheetId="3" r:id="rId1"/>
    <sheet name="Приложение 2" sheetId="5" r:id="rId2"/>
    <sheet name="Приложение 7" sheetId="6" r:id="rId3"/>
  </sheets>
  <definedNames>
    <definedName name="_xlnm._FilterDatabase" localSheetId="0" hidden="1">'Приложение 1 '!$A$10:$E$10</definedName>
    <definedName name="_xlnm._FilterDatabase" localSheetId="1" hidden="1">'Приложение 2'!$A$12:$U$142</definedName>
    <definedName name="Excel_BuiltIn__FilterDatabase" localSheetId="1">'Приложение 2'!$A$12:$K$142</definedName>
    <definedName name="_xlnm.Print_Titles" localSheetId="2">'Приложение 7'!$13:$13</definedName>
    <definedName name="_xlnm.Print_Area" localSheetId="0">'Приложение 1 '!$A$1:$E$56</definedName>
    <definedName name="_xlnm.Print_Area" localSheetId="1">'Приложение 2'!$A$2:$K$142</definedName>
    <definedName name="_xlnm.Print_Area" localSheetId="2">'Приложение 7'!$A$1:$E$21</definedName>
  </definedNames>
  <calcPr calcId="114210" fullCalcOnLoad="1"/>
</workbook>
</file>

<file path=xl/calcChain.xml><?xml version="1.0" encoding="utf-8"?>
<calcChain xmlns="http://schemas.openxmlformats.org/spreadsheetml/2006/main">
  <c r="D19" i="6"/>
  <c r="D20"/>
  <c r="D16"/>
  <c r="D17"/>
  <c r="K14" i="5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3"/>
  <c r="J13"/>
  <c r="I13"/>
  <c r="E13" i="3"/>
  <c r="E14"/>
  <c r="E15"/>
  <c r="E16"/>
  <c r="E17"/>
  <c r="E18"/>
  <c r="E19"/>
  <c r="E20"/>
  <c r="E22"/>
  <c r="E23"/>
  <c r="E24"/>
  <c r="E25"/>
  <c r="E26"/>
  <c r="E28"/>
  <c r="E29"/>
  <c r="E30"/>
  <c r="E31"/>
  <c r="E32"/>
  <c r="E33"/>
  <c r="E34"/>
  <c r="E37"/>
  <c r="E38"/>
  <c r="E39"/>
  <c r="E40"/>
  <c r="E41"/>
  <c r="E42"/>
  <c r="E44"/>
  <c r="E45"/>
  <c r="E46"/>
  <c r="E47"/>
  <c r="E48"/>
  <c r="E49"/>
  <c r="E50"/>
  <c r="E51"/>
  <c r="E52"/>
  <c r="E53"/>
  <c r="E54"/>
  <c r="D42"/>
  <c r="D40"/>
  <c r="D39"/>
  <c r="D38"/>
  <c r="D37"/>
  <c r="C37"/>
  <c r="C38"/>
  <c r="C39"/>
  <c r="C40"/>
  <c r="C25"/>
  <c r="D27"/>
  <c r="D25"/>
  <c r="D24"/>
  <c r="D22"/>
  <c r="D53"/>
  <c r="D52"/>
  <c r="D50"/>
  <c r="D48"/>
  <c r="D43"/>
  <c r="D35"/>
  <c r="D12"/>
  <c r="D33"/>
  <c r="D32"/>
  <c r="D30"/>
  <c r="D29"/>
  <c r="D28"/>
  <c r="D19"/>
  <c r="D18"/>
  <c r="D17"/>
  <c r="D15"/>
  <c r="D14"/>
  <c r="D13"/>
  <c r="C19"/>
  <c r="J141" i="5"/>
  <c r="J140"/>
  <c r="J139"/>
  <c r="J138"/>
  <c r="J137"/>
  <c r="J136"/>
  <c r="J134"/>
  <c r="J133"/>
  <c r="J132"/>
  <c r="J131"/>
  <c r="J130"/>
  <c r="J129"/>
  <c r="J127"/>
  <c r="J126"/>
  <c r="J125"/>
  <c r="J124"/>
  <c r="J123"/>
  <c r="J122"/>
  <c r="J121"/>
  <c r="J119"/>
  <c r="J118"/>
  <c r="J116"/>
  <c r="J115"/>
  <c r="J113"/>
  <c r="J112"/>
  <c r="J107"/>
  <c r="J106"/>
  <c r="J104"/>
  <c r="J103"/>
  <c r="J101"/>
  <c r="J100"/>
  <c r="J94"/>
  <c r="J93"/>
  <c r="J91"/>
  <c r="J90"/>
  <c r="J85"/>
  <c r="J84"/>
  <c r="J83"/>
  <c r="J82"/>
  <c r="J80"/>
  <c r="J78"/>
  <c r="J77"/>
  <c r="J76"/>
  <c r="J70"/>
  <c r="J69"/>
  <c r="J68"/>
  <c r="J67"/>
  <c r="J66"/>
  <c r="J65"/>
  <c r="J63"/>
  <c r="J61"/>
  <c r="J60"/>
  <c r="J59"/>
  <c r="J58"/>
  <c r="J57"/>
  <c r="J56"/>
  <c r="J54"/>
  <c r="J53"/>
  <c r="J52"/>
  <c r="J51"/>
  <c r="J50"/>
  <c r="J48"/>
  <c r="J47"/>
  <c r="J46"/>
  <c r="J45"/>
  <c r="J44"/>
  <c r="J42"/>
  <c r="J41"/>
  <c r="J39"/>
  <c r="J38"/>
  <c r="J37"/>
  <c r="J34"/>
  <c r="J32"/>
  <c r="J29"/>
  <c r="J28"/>
  <c r="J24"/>
  <c r="J23"/>
  <c r="J22"/>
  <c r="J21"/>
  <c r="J19"/>
  <c r="J18"/>
  <c r="J17"/>
  <c r="J16"/>
  <c r="C35" i="3"/>
  <c r="C12"/>
  <c r="I92" i="5"/>
  <c r="I91"/>
  <c r="I90"/>
  <c r="I33"/>
  <c r="I32"/>
  <c r="C54" i="3"/>
  <c r="C53"/>
  <c r="C52"/>
  <c r="I79" i="5"/>
  <c r="I78"/>
  <c r="I77"/>
  <c r="I76"/>
  <c r="I102"/>
  <c r="I34"/>
  <c r="I24"/>
  <c r="I23"/>
  <c r="I22"/>
  <c r="I21"/>
  <c r="I19"/>
  <c r="I18"/>
  <c r="I17"/>
  <c r="I16"/>
  <c r="I39"/>
  <c r="I38"/>
  <c r="I37"/>
  <c r="I71"/>
  <c r="I62"/>
  <c r="C42" i="3"/>
  <c r="I80" i="5"/>
  <c r="C24" i="3"/>
  <c r="C22"/>
  <c r="C33"/>
  <c r="C32"/>
  <c r="C30"/>
  <c r="C29"/>
  <c r="I63" i="5"/>
  <c r="C15" i="3"/>
  <c r="C14"/>
  <c r="C13"/>
  <c r="C18"/>
  <c r="C43"/>
  <c r="C48"/>
  <c r="C50"/>
  <c r="C17" i="6"/>
  <c r="C16"/>
  <c r="C20"/>
  <c r="C19"/>
  <c r="I42" i="5"/>
  <c r="I41"/>
  <c r="I48"/>
  <c r="I47"/>
  <c r="I46"/>
  <c r="I45"/>
  <c r="I44"/>
  <c r="I54"/>
  <c r="I53"/>
  <c r="I52"/>
  <c r="I51"/>
  <c r="I50"/>
  <c r="I61"/>
  <c r="I85"/>
  <c r="I84"/>
  <c r="I83"/>
  <c r="I82"/>
  <c r="I94"/>
  <c r="I93"/>
  <c r="I89"/>
  <c r="I88"/>
  <c r="I104"/>
  <c r="I103"/>
  <c r="I107"/>
  <c r="I106"/>
  <c r="I113"/>
  <c r="I112"/>
  <c r="I119"/>
  <c r="I118"/>
  <c r="I116"/>
  <c r="I115"/>
  <c r="I127"/>
  <c r="I126"/>
  <c r="I125"/>
  <c r="I124"/>
  <c r="I123"/>
  <c r="I122"/>
  <c r="I121"/>
  <c r="I134"/>
  <c r="I133"/>
  <c r="I132"/>
  <c r="I131"/>
  <c r="I130"/>
  <c r="I129"/>
  <c r="I141"/>
  <c r="I140"/>
  <c r="I139"/>
  <c r="I138"/>
  <c r="I137"/>
  <c r="I136"/>
  <c r="I70"/>
  <c r="I69"/>
  <c r="I68"/>
  <c r="I67"/>
  <c r="I66"/>
  <c r="I65"/>
  <c r="I60"/>
  <c r="I59"/>
  <c r="I58"/>
  <c r="I57"/>
  <c r="I56"/>
  <c r="J111"/>
  <c r="J110"/>
  <c r="J109"/>
  <c r="J89"/>
  <c r="J88"/>
  <c r="J87"/>
  <c r="J75"/>
  <c r="J74"/>
  <c r="E12" i="3"/>
  <c r="D47"/>
  <c r="D41"/>
  <c r="D11"/>
  <c r="J15" i="5"/>
  <c r="J31"/>
  <c r="J27"/>
  <c r="J26"/>
  <c r="J25"/>
  <c r="J99"/>
  <c r="J98"/>
  <c r="J97"/>
  <c r="J73"/>
  <c r="C28" i="3"/>
  <c r="I15" i="5"/>
  <c r="I101"/>
  <c r="I100"/>
  <c r="I99"/>
  <c r="I98"/>
  <c r="I97"/>
  <c r="I87"/>
  <c r="I75"/>
  <c r="I74"/>
  <c r="I29"/>
  <c r="I28"/>
  <c r="I73"/>
  <c r="I31"/>
  <c r="C47" i="3"/>
  <c r="C17"/>
  <c r="I111" i="5"/>
  <c r="I110"/>
  <c r="I109"/>
  <c r="C41" i="3"/>
  <c r="J96" i="5"/>
  <c r="J72"/>
  <c r="J14"/>
  <c r="I72"/>
  <c r="I96"/>
  <c r="I27"/>
  <c r="I26"/>
  <c r="I25"/>
  <c r="I14"/>
  <c r="C11" i="3"/>
  <c r="E11"/>
</calcChain>
</file>

<file path=xl/sharedStrings.xml><?xml version="1.0" encoding="utf-8"?>
<sst xmlns="http://schemas.openxmlformats.org/spreadsheetml/2006/main" count="896" uniqueCount="263">
  <si>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</si>
  <si>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Обслуживание государственного внутреннего и муниципального долга</t>
  </si>
  <si>
    <t>44107</t>
  </si>
  <si>
    <t>Жилищно-коммунальное хозяйство</t>
  </si>
  <si>
    <t>05</t>
  </si>
  <si>
    <t>Коммунальное хозяйство</t>
  </si>
  <si>
    <t>44101</t>
  </si>
  <si>
    <t>44106</t>
  </si>
  <si>
    <t>Благоустройство</t>
  </si>
  <si>
    <t>Уличное освещений</t>
  </si>
  <si>
    <t>43010</t>
  </si>
  <si>
    <t>Прочие мероприятия по благоустройству</t>
  </si>
  <si>
    <t>43040</t>
  </si>
  <si>
    <t>44105</t>
  </si>
  <si>
    <t>Культура, кинематография</t>
  </si>
  <si>
    <t>08</t>
  </si>
  <si>
    <t>Культура</t>
  </si>
  <si>
    <t>Дворцы и дома культуры, другие учреждения культуры и средств массовой информации</t>
  </si>
  <si>
    <t>44104</t>
  </si>
  <si>
    <t>Социальная политика</t>
  </si>
  <si>
    <t>Пенсионное обеспечение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</si>
  <si>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</si>
  <si>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</si>
  <si>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</si>
  <si>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300</t>
  </si>
  <si>
    <t>Публичные нормативные социальные выплаты гражданам</t>
  </si>
  <si>
    <t>310</t>
  </si>
  <si>
    <t>Обслуживание государственного и муниципального долга</t>
  </si>
  <si>
    <t>13</t>
  </si>
  <si>
    <t xml:space="preserve">Процентные платежи по муниципальному долгу </t>
  </si>
  <si>
    <t>41240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</si>
  <si>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</si>
  <si>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</si>
  <si>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</si>
  <si>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</si>
  <si>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</si>
  <si>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2</t>
  </si>
  <si>
    <t>000 01 00 00 00 00 0000 000</t>
  </si>
  <si>
    <t>ИСТОЧНИКИ ВНУТРЕННЕГО ФИНАНСИРОВАНИЯ ДЕФИЦИТОВ БЮДЖЕТОВ</t>
  </si>
  <si>
    <t>000 01 05 00 00 00 0000 000</t>
  </si>
  <si>
    <t xml:space="preserve">Изменение остатков средств на счетах по учету средств бюджета </t>
  </si>
  <si>
    <t>000 01 05 00 00 00 0000 500</t>
  </si>
  <si>
    <t xml:space="preserve">Увеличение остатков средств бюджетов </t>
  </si>
  <si>
    <t>000 01 05 02 01 00 0000 510</t>
  </si>
  <si>
    <t xml:space="preserve">Увеличение прочих остатков денежных средств бюджетов </t>
  </si>
  <si>
    <t>000 01 05 02 01 10 0000 510</t>
  </si>
  <si>
    <t xml:space="preserve">Увеличение прочих остатков денежных средств бюджетов муниципальных районов </t>
  </si>
  <si>
    <t>000 01 05 00 00 00 0000 600</t>
  </si>
  <si>
    <t xml:space="preserve">Уменьшение остатков средств бюджетов </t>
  </si>
  <si>
    <t>000 01 05 02 01 00 0000 610</t>
  </si>
  <si>
    <t xml:space="preserve">Уменьшение прочих остатков денежных средств бюджетов </t>
  </si>
  <si>
    <t>000 01 05 02 01 10 0000 610</t>
  </si>
  <si>
    <t xml:space="preserve">Уменьшение прочих остатков денежных средств бюджетов муниципальных районов </t>
  </si>
  <si>
    <t>Осуществление  государственных полномочий Российско Федерации  по первичному воинскому учету на территориях, где отсутствуют военные комиссариаты</t>
  </si>
  <si>
    <t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</si>
  <si>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</si>
  <si>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</si>
  <si>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1</t>
  </si>
  <si>
    <t>(тыс. рублей)</t>
  </si>
  <si>
    <t>Код</t>
  </si>
  <si>
    <t>Наименование</t>
  </si>
  <si>
    <t>3</t>
  </si>
  <si>
    <t>4</t>
  </si>
  <si>
    <t>5</t>
  </si>
  <si>
    <t>85000000000000000</t>
  </si>
  <si>
    <t>ДОХОДЫ БЮДЖЕТА -ВСЕГО</t>
  </si>
  <si>
    <t>10000000000000000</t>
  </si>
  <si>
    <t>НАЛОГОВЫЕ И НЕНАЛОГОВЫЕ  ДОХОДЫ</t>
  </si>
  <si>
    <t>10100000000000000</t>
  </si>
  <si>
    <t>НАЛОГИ НА ПРИБЫЛЬ, ДОХОДЫ</t>
  </si>
  <si>
    <t>10102000010000110</t>
  </si>
  <si>
    <t>Налог на доходы физических лиц</t>
  </si>
  <si>
    <t>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</si>
  <si>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</si>
  <si>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</si>
  <si>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</si>
  <si>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10600000000000000</t>
  </si>
  <si>
    <t>НАЛОГ НА ИМУЩЕСТВО</t>
  </si>
  <si>
    <t>10601000000000110</t>
  </si>
  <si>
    <t>Налог на имущество физических лиц</t>
  </si>
  <si>
    <t>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</si>
  <si>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</si>
  <si>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</si>
  <si>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</si>
  <si>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10606000000000110</t>
  </si>
  <si>
    <t xml:space="preserve">ЗЕМЕЛЬНЫЙ НАЛОГ </t>
  </si>
  <si>
    <t>10606033100000110</t>
  </si>
  <si>
    <t>Земельный налог с организаций</t>
  </si>
  <si>
    <t>10606040000000110</t>
  </si>
  <si>
    <t>Земельный налог с физических лиц</t>
  </si>
  <si>
    <t>10606043100000110</t>
  </si>
  <si>
    <t>Земельный налог с физических лиц, обладающих земельным участком, расположенным в границах сельских поселений</t>
  </si>
  <si>
    <t>10606043101000110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</si>
  <si>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</si>
  <si>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20200000000000000</t>
  </si>
  <si>
    <t>Безвозмездные поступления от других бюджетов бюджетной системы Российской Федерации</t>
  </si>
  <si>
    <t>20210000000000150</t>
  </si>
  <si>
    <t xml:space="preserve"> Дотации бюджетам бюджетной системы Российской Федерации</t>
  </si>
  <si>
    <t>20215001000000150</t>
  </si>
  <si>
    <t>Дотации на выравнивание бюджетной обеспеченности</t>
  </si>
  <si>
    <t>20215001100000150</t>
  </si>
  <si>
    <t>Дотации бюджетам сельских поселений на выравнивание  бюджетной обеспеченности</t>
  </si>
  <si>
    <t>20230000000000150</t>
  </si>
  <si>
    <t>Субвенции от других бюджетов бюджетной системы Российской Федерации</t>
  </si>
  <si>
    <t>20235118000000150</t>
  </si>
  <si>
    <t>Субвенции бюджетам на осуществление первичного воинского учета на территориях, где отсутствуют военные комиссариаты</t>
  </si>
  <si>
    <t>20235118100000150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</si>
  <si>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</si>
  <si>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20230024000000150</t>
  </si>
  <si>
    <t>Субвенции бюджетам муниципальных районов на выполнение передаваемых полномочий субъектов Российской Федерации</t>
  </si>
  <si>
    <t>20230024100000150</t>
  </si>
  <si>
    <t xml:space="preserve">Субвенция на реализацию госполномочий по определению перечня должностных лиц, уполномоченных составлять протоколы об административных правонарушениях </t>
  </si>
  <si>
    <t>20240000000000150</t>
  </si>
  <si>
    <t>Иные межбюджетные транферты</t>
  </si>
  <si>
    <t>20240014000000150</t>
  </si>
  <si>
    <t xml:space="preserve">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</si>
  <si>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20240014100000150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</si>
  <si>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</si>
  <si>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Рз</t>
  </si>
  <si>
    <t>Прз</t>
  </si>
  <si>
    <t>Цср</t>
  </si>
  <si>
    <t>Вр</t>
  </si>
  <si>
    <t>6</t>
  </si>
  <si>
    <t>7</t>
  </si>
  <si>
    <t>8</t>
  </si>
  <si>
    <t>9</t>
  </si>
  <si>
    <t>10</t>
  </si>
  <si>
    <t>11</t>
  </si>
  <si>
    <t>12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</si>
  <si>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</si>
  <si>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</si>
  <si>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</si>
  <si>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</si>
  <si>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</si>
  <si>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</t>
  </si>
  <si>
    <t>00</t>
  </si>
  <si>
    <t xml:space="preserve">Расходы на выплаты по оплате труда высшего должностного лица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</si>
  <si>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</si>
  <si>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</si>
  <si>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</si>
  <si>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</si>
  <si>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65</t>
  </si>
  <si>
    <t xml:space="preserve">Расходы на выплаты по оплате труда работников органов местного самоуправления </t>
  </si>
  <si>
    <t>41110</t>
  </si>
  <si>
    <t xml:space="preserve">Расходы на обеспечение функций органов местного самоуправления 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</si>
  <si>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</si>
  <si>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</si>
  <si>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</si>
  <si>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</si>
  <si>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</si>
  <si>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</si>
  <si>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77150</t>
  </si>
  <si>
    <t>Обеспечение  деятельности  финансовых, налоговых и таможенных органов и органов финансового (финансово-бюджетного) надзора</t>
  </si>
  <si>
    <t>06</t>
  </si>
  <si>
    <t>Непрограммные расходы главных распорядителей бюджетных средств местного бюджета</t>
  </si>
  <si>
    <t>89</t>
  </si>
  <si>
    <t>Непрограммные расходы в рамках обеспечения деятельности главных распорядителей бюджетных средств местного бюджета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</si>
  <si>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</si>
  <si>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44501</t>
  </si>
  <si>
    <t>Межбюджетные трансферты</t>
  </si>
  <si>
    <t>Иныемежбюджетные трансферты</t>
  </si>
  <si>
    <t>Резервные фонды</t>
  </si>
  <si>
    <t>41180</t>
  </si>
  <si>
    <t>Резервные средства</t>
  </si>
  <si>
    <t>Национальная оборона</t>
  </si>
  <si>
    <t>Мобилизационная и вневойсковая подготовка</t>
  </si>
  <si>
    <t>03</t>
  </si>
  <si>
    <t>Непрограммные расходы главных распорядителей бюджетных средств Республики Мордовия</t>
  </si>
  <si>
    <t>Непрограммные расходы в рамках обеспечения деятельности главных распорядителей бюджетных средств Республики Мордовия</t>
  </si>
  <si>
    <t>51180</t>
  </si>
  <si>
    <t>Национальная экономика</t>
  </si>
  <si>
    <t>Дорожное хозяйство (дорожные фонды)</t>
  </si>
  <si>
    <t>09</t>
  </si>
  <si>
    <t>44102</t>
  </si>
  <si>
    <t>Другие вопросы в области национальной экономики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</si>
  <si>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</si>
  <si>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Обеспечение  деятельности  администрации Булгаковского сельского поселения Кочкуровского муниципального района Республики Мордовия</t>
  </si>
  <si>
    <t>Глава Булгаковского сельского поселения Кочкуровского муниципального района Республики Мордовия</t>
  </si>
  <si>
    <t>Непрограммные расходы в рамках обеспечения деятельности администрации Булгаковского сельского поселения Кочкуровского муниципального района Республики Мордовия</t>
  </si>
  <si>
    <t>Резервный фонд администрации  Булгаковского сельского поселения Кочкуровского муниципального района Республики Мордовия</t>
  </si>
  <si>
    <t>Обеспечение  деятельности  администрации  Булгаковского сельского поселения Кочкуровского муниципального района Республики Мордовия</t>
  </si>
  <si>
    <t>11100000000000000</t>
  </si>
  <si>
    <t>ДОХОДЫ ОТ ИСПОЛЬЗОВАНИЯ ИМУЩЕСТВА, НАХОДЯЩЕГОСЯ В ГОСУДАРСТВЕННОЙ И МУНИЦИПАЛЬНОЙ СОБСТВЕННОСТИ</t>
  </si>
  <si>
    <t>11105000000000120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</si>
  <si>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</si>
  <si>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</si>
  <si>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</si>
  <si>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</si>
  <si>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11105035100000120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</si>
  <si>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</si>
  <si>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</si>
  <si>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</si>
  <si>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</si>
  <si>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</si>
  <si>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</si>
  <si>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1,2 статья</t>
  </si>
  <si>
    <t>глава</t>
  </si>
  <si>
    <t>аппарат</t>
  </si>
  <si>
    <t>1,2статья</t>
  </si>
  <si>
    <t>услуги</t>
  </si>
  <si>
    <t>имущество, земля, транспорт</t>
  </si>
  <si>
    <t>20215002100000150</t>
  </si>
  <si>
    <t>Дотации бюджетам сельских поселений на поддержку мер по обеспечению сбалансированности бюджетов</t>
  </si>
  <si>
    <t>20220000000000150</t>
  </si>
  <si>
    <t>Субсидии бюджета бюджетной системы (межбюджетные субсидии)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</si>
  <si>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</si>
  <si>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</si>
  <si>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Мероприятия по обеспечению пожарной безопасности</t>
  </si>
  <si>
    <t>42120</t>
  </si>
  <si>
    <t>Субсидии на софинансирование расходных обязательств поселений</t>
  </si>
  <si>
    <t>Субсидии на софинансирование расходных обязательст по финансовому обеспечению деятельности органов местного самоуправления и муниципальных учреждений</t>
  </si>
  <si>
    <t>44200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</si>
  <si>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</si>
  <si>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</si>
  <si>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Программа «Комплексное развитие транспортной инфраструктуры Булгаковского сельского поселения</t>
  </si>
  <si>
    <t>Основное мероприятие "Обеспечение сохранности автомобильных дорог местного значения путем выполнения эксплуатационных и ремонтных мероприятий; ямочный ремонт, разметка дорог, установка дорожных знаков, обкашивание дорожных обочин, очистка дорог от снега."</t>
  </si>
  <si>
    <t>ПРИЛОЖЕНИЕ 2</t>
  </si>
  <si>
    <t xml:space="preserve">Булгаковского сельского поселения </t>
  </si>
  <si>
    <t xml:space="preserve">Кочкуровского муниципального района </t>
  </si>
  <si>
    <t>ПРИЛОЖЕНИЕ 3</t>
  </si>
  <si>
    <t>Исполнение судебных актов</t>
  </si>
  <si>
    <t>42020</t>
  </si>
  <si>
    <t>Мероприятия в области жилищно-коммунального хозяйства</t>
  </si>
  <si>
    <t>Мероприятия по землеустройству и землепользованию</t>
  </si>
  <si>
    <t>42370</t>
  </si>
  <si>
    <t>11705000000000180</t>
  </si>
  <si>
    <t>Прочие неналоговые доходы</t>
  </si>
  <si>
    <t>11705050100000180</t>
  </si>
  <si>
    <t>Прочие неналоговые доходы бюджетов сельских поселений</t>
  </si>
  <si>
    <t xml:space="preserve">ДОХОДЫ БЮДЖЕТА БУЛГАКОВСКОГО СЕЛЬСКОГО ПОСЕЛЕНИЯ КОЧКУРОВСКОГО МУНИЦИПАЛЬНОГО РАЙОНА РЕСПУБЛИКИ МОРДОВИЯ ЗА 1 КВАРТАЛ 2022 ГОДА
</t>
  </si>
  <si>
    <t xml:space="preserve">ПРИЛОЖЕНИЕ 1                                                                   к постановлению администрации                                             Булгаковского сельского поселения Кочкуровского муниципального района </t>
  </si>
  <si>
    <t>к постановлению администрации</t>
  </si>
  <si>
    <t>Утверждено</t>
  </si>
  <si>
    <t>Исполнено</t>
  </si>
  <si>
    <t>Процент исполнения</t>
  </si>
  <si>
    <t>РАСХОДЫ БЮДЖЕТА БУЛГАКОВСКОГО СЕЛЬСКОГО ПОСЕЛЕНИЯ  КОЧКУРОВСКОГО МУНИЦИПАЛЬНОГО РАЙОНА РЕСПУБЛИКИ МОРДОВИЯ ЗА 1 КВАРТАЛ 2022                                          ГОДА ПО РАЗДЕЛАМ, ПОДРАЗДЕЛАМ, ЦЕЛЕВЫМ СТАТЬЯМ,ВИДАМ РАСХОДОВ                                           КЛАССИФИКАЦИИ РАСХОДОВ БЮДЖЕТОВ</t>
  </si>
  <si>
    <t>ИСТОЧНИКИ 
ВНУТРЕННЕГО ФИНАНСИРОВАНИЯ ДЕФИЦИТА БЮДЖЕТА БУЛГАКОВСКОГО СЕЛЬСКОГО ПОСЕЛЕНИЯ  КОЧКУРОВСКОГО МУНИЦИПАЛЬНОГО РАЙОНА РЕСПУБЛИКИ МОРДОВИЯ                                                                                                                                                      ЗА 1 КВАРТАЛ 2022 ГОДА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</si>
  <si>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</si>
  <si>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10601030102100110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</si>
  <si>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</si>
  <si>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10606043102100110</t>
  </si>
  <si>
    <t>ДОХОДЫ ОТ ПРОДАЖИ МАТЕРИАЛЬНЫХ И НЕМАТЕРИАЛЬНЫХ АКТИВОВ</t>
  </si>
  <si>
    <t>Доходы от продажи земельных участков, находящихся в государственной и муниципальной собственности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</si>
  <si>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</si>
  <si>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</si>
  <si>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11400000000000000</t>
  </si>
  <si>
    <t>11406000000000430</t>
  </si>
  <si>
    <t>11406020000000430</t>
  </si>
  <si>
    <t>11406025100000430</t>
  </si>
  <si>
    <t>д</t>
  </si>
  <si>
    <t>р</t>
  </si>
  <si>
    <t>от  14.04.2022г №35-п</t>
  </si>
  <si>
    <t>от 14.04.2022г №35-п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</si>
  <si>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</si>
  <si>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 xml:space="preserve">Муниципальная программа «Жилище» Булгаковского сельского поселения Кочкуровского муниципального района Республики Мордовия на 2021-2025 годы» </t>
  </si>
  <si>
    <t>Подппрограмма "Обеспечение жильем  молодых семей"</t>
  </si>
  <si>
    <t>Региональный проект "Жилье"</t>
  </si>
  <si>
    <t>F1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</si>
  <si>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</si>
  <si>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Капитальные вложения в объекты государственной (муниципальной) собственности</t>
  </si>
  <si>
    <t>Бюджетные инвестиции</t>
  </si>
  <si>
    <t>Строительство (реконструкция) автомобильных дорог в рамках реализации проектов по развитию территорий, расположенных в границах населенных пунктов, предусматривающих строительство жилья</t>
  </si>
  <si>
    <t>50212</t>
  </si>
</sst>
</file>

<file path=xl/styles.xml><?xml version="1.0" encoding="utf-8"?>
<styleSheet xmlns="http://schemas.openxmlformats.org/spreadsheetml/2006/main">
  <numFmts count="4">
    <numFmt numFmtId="164" formatCode="_-* #,##0.00&quot;р.&quot;_-;\-* #,##0.00&quot;р.&quot;_-;_-* \-??&quot;р.&quot;_-;_-@_-"/>
    <numFmt numFmtId="165" formatCode="#,##0.0"/>
    <numFmt numFmtId="166" formatCode="0.0"/>
    <numFmt numFmtId="167" formatCode="000000"/>
  </numFmts>
  <fonts count="45">
    <font>
      <sz val="10"/>
      <color indexed="8"/>
      <name val="Times New Roman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8"/>
      <color indexed="8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 Cyr"/>
      <charset val="204"/>
    </font>
    <font>
      <sz val="10"/>
      <color indexed="8"/>
      <name val="Times New Roman"/>
      <family val="1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b/>
      <sz val="10"/>
      <color indexed="8"/>
      <name val="Arial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0"/>
      <name val="Arial"/>
      <family val="2"/>
      <charset val="204"/>
    </font>
    <font>
      <sz val="9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2"/>
      <name val="Times New Roman"/>
      <family val="1"/>
      <charset val="204"/>
    </font>
    <font>
      <sz val="10"/>
      <name val="Verdana"/>
      <family val="2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sz val="11.5"/>
      <color indexed="8"/>
      <name val="Times New Roman"/>
      <family val="1"/>
      <charset val="204"/>
    </font>
    <font>
      <b/>
      <sz val="11.5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Times New Roman"/>
      <charset val="204"/>
    </font>
    <font>
      <b/>
      <sz val="12"/>
      <name val="Arial"/>
      <family val="2"/>
      <charset val="204"/>
    </font>
    <font>
      <sz val="9"/>
      <name val="Times New Roman"/>
      <family val="1"/>
      <charset val="204"/>
    </font>
    <font>
      <sz val="9"/>
      <color indexed="8"/>
      <name val="Arial"/>
      <family val="2"/>
      <charset val="204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26"/>
      </patternFill>
    </fill>
  </fills>
  <borders count="21">
    <border>
      <left/>
      <right/>
      <top/>
      <bottom/>
      <diagonal/>
    </border>
    <border>
      <left style="thin">
        <color indexed="8"/>
      </left>
      <right style="medium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0">
    <xf numFmtId="164" fontId="0" fillId="0" borderId="0">
      <alignment vertical="top" wrapText="1"/>
    </xf>
    <xf numFmtId="164" fontId="1" fillId="2" borderId="0" applyBorder="0" applyProtection="0">
      <alignment vertical="top" wrapText="1"/>
    </xf>
    <xf numFmtId="164" fontId="1" fillId="3" borderId="0" applyBorder="0" applyProtection="0">
      <alignment vertical="top" wrapText="1"/>
    </xf>
    <xf numFmtId="164" fontId="1" fillId="4" borderId="0" applyBorder="0" applyProtection="0">
      <alignment vertical="top" wrapText="1"/>
    </xf>
    <xf numFmtId="164" fontId="1" fillId="5" borderId="0" applyBorder="0" applyProtection="0">
      <alignment vertical="top" wrapText="1"/>
    </xf>
    <xf numFmtId="164" fontId="1" fillId="6" borderId="0" applyBorder="0" applyProtection="0">
      <alignment vertical="top" wrapText="1"/>
    </xf>
    <xf numFmtId="164" fontId="1" fillId="7" borderId="0" applyBorder="0" applyProtection="0">
      <alignment vertical="top" wrapText="1"/>
    </xf>
    <xf numFmtId="164" fontId="1" fillId="8" borderId="0" applyBorder="0" applyProtection="0">
      <alignment vertical="top" wrapText="1"/>
    </xf>
    <xf numFmtId="164" fontId="1" fillId="9" borderId="0" applyBorder="0" applyProtection="0">
      <alignment vertical="top" wrapText="1"/>
    </xf>
    <xf numFmtId="164" fontId="1" fillId="10" borderId="0" applyBorder="0" applyProtection="0">
      <alignment vertical="top" wrapText="1"/>
    </xf>
    <xf numFmtId="164" fontId="1" fillId="5" borderId="0" applyBorder="0" applyProtection="0">
      <alignment vertical="top" wrapText="1"/>
    </xf>
    <xf numFmtId="164" fontId="1" fillId="8" borderId="0" applyBorder="0" applyProtection="0">
      <alignment vertical="top" wrapText="1"/>
    </xf>
    <xf numFmtId="164" fontId="1" fillId="11" borderId="0" applyBorder="0" applyProtection="0">
      <alignment vertical="top" wrapText="1"/>
    </xf>
    <xf numFmtId="164" fontId="2" fillId="12" borderId="0" applyBorder="0" applyProtection="0">
      <alignment vertical="top" wrapText="1"/>
    </xf>
    <xf numFmtId="164" fontId="2" fillId="9" borderId="0" applyBorder="0" applyProtection="0">
      <alignment vertical="top" wrapText="1"/>
    </xf>
    <xf numFmtId="164" fontId="2" fillId="10" borderId="0" applyBorder="0" applyProtection="0">
      <alignment vertical="top" wrapText="1"/>
    </xf>
    <xf numFmtId="164" fontId="2" fillId="13" borderId="0" applyBorder="0" applyProtection="0">
      <alignment vertical="top" wrapText="1"/>
    </xf>
    <xf numFmtId="164" fontId="2" fillId="14" borderId="0" applyBorder="0" applyProtection="0">
      <alignment vertical="top" wrapText="1"/>
    </xf>
    <xf numFmtId="164" fontId="2" fillId="15" borderId="0" applyBorder="0" applyProtection="0">
      <alignment vertical="top" wrapText="1"/>
    </xf>
    <xf numFmtId="0" fontId="3" fillId="0" borderId="1">
      <alignment horizontal="left" wrapText="1" indent="2"/>
    </xf>
    <xf numFmtId="49" fontId="3" fillId="0" borderId="2">
      <alignment horizontal="center" shrinkToFit="1"/>
    </xf>
    <xf numFmtId="0" fontId="3" fillId="0" borderId="3">
      <alignment horizontal="left" wrapText="1" indent="2"/>
    </xf>
    <xf numFmtId="49" fontId="3" fillId="0" borderId="4">
      <alignment horizontal="center"/>
    </xf>
    <xf numFmtId="164" fontId="2" fillId="16" borderId="0" applyBorder="0" applyProtection="0">
      <alignment vertical="top" wrapText="1"/>
    </xf>
    <xf numFmtId="164" fontId="2" fillId="17" borderId="0" applyBorder="0" applyProtection="0">
      <alignment vertical="top" wrapText="1"/>
    </xf>
    <xf numFmtId="164" fontId="2" fillId="18" borderId="0" applyBorder="0" applyProtection="0">
      <alignment vertical="top" wrapText="1"/>
    </xf>
    <xf numFmtId="164" fontId="2" fillId="13" borderId="0" applyBorder="0" applyProtection="0">
      <alignment vertical="top" wrapText="1"/>
    </xf>
    <xf numFmtId="164" fontId="2" fillId="14" borderId="0" applyBorder="0" applyProtection="0">
      <alignment vertical="top" wrapText="1"/>
    </xf>
    <xf numFmtId="164" fontId="2" fillId="19" borderId="0" applyBorder="0" applyProtection="0">
      <alignment vertical="top" wrapText="1"/>
    </xf>
    <xf numFmtId="164" fontId="4" fillId="7" borderId="5" applyProtection="0">
      <alignment vertical="top" wrapText="1"/>
    </xf>
    <xf numFmtId="164" fontId="5" fillId="20" borderId="6" applyProtection="0">
      <alignment vertical="top" wrapText="1"/>
    </xf>
    <xf numFmtId="164" fontId="6" fillId="20" borderId="5" applyProtection="0">
      <alignment vertical="top" wrapText="1"/>
    </xf>
    <xf numFmtId="164" fontId="7" fillId="0" borderId="7" applyFill="0" applyProtection="0">
      <alignment vertical="top" wrapText="1"/>
    </xf>
    <xf numFmtId="164" fontId="8" fillId="0" borderId="8" applyFill="0" applyProtection="0">
      <alignment vertical="top" wrapText="1"/>
    </xf>
    <xf numFmtId="164" fontId="9" fillId="0" borderId="9" applyFill="0" applyProtection="0">
      <alignment vertical="top" wrapText="1"/>
    </xf>
    <xf numFmtId="164" fontId="9" fillId="0" borderId="0" applyFill="0" applyBorder="0" applyProtection="0">
      <alignment vertical="top" wrapText="1"/>
    </xf>
    <xf numFmtId="164" fontId="10" fillId="0" borderId="10" applyFill="0" applyProtection="0">
      <alignment vertical="top" wrapText="1"/>
    </xf>
    <xf numFmtId="164" fontId="11" fillId="21" borderId="11" applyProtection="0">
      <alignment vertical="top" wrapText="1"/>
    </xf>
    <xf numFmtId="164" fontId="12" fillId="0" borderId="0" applyFill="0" applyBorder="0" applyProtection="0">
      <alignment vertical="top" wrapText="1"/>
    </xf>
    <xf numFmtId="164" fontId="13" fillId="22" borderId="0" applyBorder="0" applyProtection="0">
      <alignment vertical="top" wrapText="1"/>
    </xf>
    <xf numFmtId="0" fontId="14" fillId="0" borderId="0"/>
    <xf numFmtId="0" fontId="32" fillId="0" borderId="0"/>
    <xf numFmtId="164" fontId="15" fillId="0" borderId="0">
      <alignment vertical="top" wrapText="1"/>
    </xf>
    <xf numFmtId="164" fontId="16" fillId="3" borderId="0" applyBorder="0" applyProtection="0">
      <alignment vertical="top" wrapText="1"/>
    </xf>
    <xf numFmtId="164" fontId="17" fillId="0" borderId="0" applyFill="0" applyBorder="0" applyProtection="0">
      <alignment vertical="top" wrapText="1"/>
    </xf>
    <xf numFmtId="164" fontId="40" fillId="23" borderId="12" applyProtection="0">
      <alignment vertical="top" wrapText="1"/>
    </xf>
    <xf numFmtId="164" fontId="18" fillId="0" borderId="13" applyFill="0" applyProtection="0">
      <alignment vertical="top" wrapText="1"/>
    </xf>
    <xf numFmtId="0" fontId="19" fillId="0" borderId="0"/>
    <xf numFmtId="164" fontId="20" fillId="0" borderId="0" applyFill="0" applyBorder="0" applyProtection="0">
      <alignment vertical="top" wrapText="1"/>
    </xf>
    <xf numFmtId="164" fontId="21" fillId="4" borderId="0" applyBorder="0" applyProtection="0">
      <alignment vertical="top" wrapText="1"/>
    </xf>
  </cellStyleXfs>
  <cellXfs count="185">
    <xf numFmtId="164" fontId="0" fillId="0" borderId="0" xfId="0">
      <alignment vertical="top" wrapText="1"/>
    </xf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3" fillId="0" borderId="0" xfId="0" applyNumberFormat="1" applyFont="1" applyFill="1" applyAlignment="1">
      <alignment horizontal="center" vertical="top" wrapText="1"/>
    </xf>
    <xf numFmtId="0" fontId="23" fillId="0" borderId="4" xfId="0" applyNumberFormat="1" applyFont="1" applyFill="1" applyBorder="1" applyAlignment="1">
      <alignment horizontal="center" wrapText="1"/>
    </xf>
    <xf numFmtId="0" fontId="24" fillId="0" borderId="4" xfId="0" applyNumberFormat="1" applyFont="1" applyFill="1" applyBorder="1" applyAlignment="1">
      <alignment horizontal="left" wrapText="1"/>
    </xf>
    <xf numFmtId="0" fontId="26" fillId="0" borderId="4" xfId="0" applyNumberFormat="1" applyFont="1" applyFill="1" applyBorder="1" applyAlignment="1">
      <alignment horizontal="left" wrapText="1"/>
    </xf>
    <xf numFmtId="164" fontId="27" fillId="0" borderId="0" xfId="42" applyFont="1" applyFill="1" applyAlignment="1">
      <alignment horizontal="left"/>
    </xf>
    <xf numFmtId="164" fontId="27" fillId="0" borderId="0" xfId="42" applyFont="1" applyFill="1" applyAlignment="1"/>
    <xf numFmtId="164" fontId="27" fillId="24" borderId="0" xfId="42" applyFont="1" applyFill="1" applyAlignment="1"/>
    <xf numFmtId="165" fontId="27" fillId="24" borderId="0" xfId="42" applyNumberFormat="1" applyFont="1" applyFill="1" applyAlignment="1"/>
    <xf numFmtId="164" fontId="28" fillId="0" borderId="0" xfId="42" applyFont="1" applyFill="1" applyAlignment="1"/>
    <xf numFmtId="164" fontId="30" fillId="0" borderId="0" xfId="42" applyFont="1" applyFill="1" applyAlignment="1">
      <alignment horizontal="left" wrapText="1"/>
    </xf>
    <xf numFmtId="164" fontId="30" fillId="0" borderId="0" xfId="42" applyFont="1" applyFill="1" applyAlignment="1">
      <alignment horizontal="center"/>
    </xf>
    <xf numFmtId="164" fontId="30" fillId="24" borderId="0" xfId="42" applyFont="1" applyFill="1" applyAlignment="1">
      <alignment horizontal="center"/>
    </xf>
    <xf numFmtId="165" fontId="27" fillId="24" borderId="0" xfId="42" applyNumberFormat="1" applyFont="1" applyFill="1" applyAlignment="1">
      <alignment horizontal="right"/>
    </xf>
    <xf numFmtId="164" fontId="27" fillId="0" borderId="0" xfId="42" applyFont="1" applyFill="1" applyBorder="1" applyAlignment="1"/>
    <xf numFmtId="49" fontId="31" fillId="0" borderId="4" xfId="42" applyNumberFormat="1" applyFont="1" applyFill="1" applyBorder="1" applyAlignment="1">
      <alignment horizontal="center"/>
    </xf>
    <xf numFmtId="49" fontId="31" fillId="24" borderId="4" xfId="42" applyNumberFormat="1" applyFont="1" applyFill="1" applyBorder="1" applyAlignment="1">
      <alignment horizontal="center"/>
    </xf>
    <xf numFmtId="49" fontId="27" fillId="0" borderId="0" xfId="42" applyNumberFormat="1" applyFont="1" applyFill="1" applyBorder="1" applyAlignment="1"/>
    <xf numFmtId="49" fontId="31" fillId="0" borderId="4" xfId="0" applyNumberFormat="1" applyFont="1" applyFill="1" applyBorder="1" applyAlignment="1">
      <alignment horizontal="left"/>
    </xf>
    <xf numFmtId="164" fontId="31" fillId="0" borderId="4" xfId="0" applyFont="1" applyFill="1" applyBorder="1" applyAlignment="1">
      <alignment horizontal="left" wrapText="1"/>
    </xf>
    <xf numFmtId="165" fontId="31" fillId="24" borderId="4" xfId="0" applyNumberFormat="1" applyFont="1" applyFill="1" applyBorder="1" applyAlignment="1">
      <alignment horizontal="right"/>
    </xf>
    <xf numFmtId="164" fontId="25" fillId="0" borderId="4" xfId="0" applyFont="1" applyFill="1" applyBorder="1" applyAlignment="1">
      <alignment horizontal="left" wrapText="1"/>
    </xf>
    <xf numFmtId="49" fontId="31" fillId="0" borderId="4" xfId="0" applyNumberFormat="1" applyFont="1" applyBorder="1" applyAlignment="1">
      <alignment horizontal="left"/>
    </xf>
    <xf numFmtId="49" fontId="25" fillId="0" borderId="4" xfId="0" applyNumberFormat="1" applyFont="1" applyBorder="1" applyAlignment="1">
      <alignment horizontal="left"/>
    </xf>
    <xf numFmtId="0" fontId="25" fillId="0" borderId="4" xfId="0" applyNumberFormat="1" applyFont="1" applyFill="1" applyBorder="1" applyAlignment="1">
      <alignment horizontal="left" vertical="center" wrapText="1"/>
    </xf>
    <xf numFmtId="165" fontId="25" fillId="24" borderId="4" xfId="0" applyNumberFormat="1" applyFont="1" applyFill="1" applyBorder="1" applyAlignment="1">
      <alignment horizontal="right"/>
    </xf>
    <xf numFmtId="0" fontId="25" fillId="0" borderId="4" xfId="0" applyNumberFormat="1" applyFont="1" applyBorder="1" applyAlignment="1">
      <alignment horizontal="left" vertical="center" wrapText="1"/>
    </xf>
    <xf numFmtId="2" fontId="25" fillId="24" borderId="14" xfId="0" applyNumberFormat="1" applyFont="1" applyFill="1" applyBorder="1" applyAlignment="1">
      <alignment horizontal="right"/>
    </xf>
    <xf numFmtId="0" fontId="25" fillId="0" borderId="15" xfId="0" applyNumberFormat="1" applyFont="1" applyBorder="1" applyAlignment="1">
      <alignment horizontal="left" vertical="center" wrapText="1"/>
    </xf>
    <xf numFmtId="2" fontId="25" fillId="24" borderId="4" xfId="0" applyNumberFormat="1" applyFont="1" applyFill="1" applyBorder="1" applyAlignment="1">
      <alignment horizontal="right"/>
    </xf>
    <xf numFmtId="2" fontId="25" fillId="24" borderId="4" xfId="42" applyNumberFormat="1" applyFont="1" applyFill="1" applyBorder="1" applyAlignment="1">
      <alignment horizontal="right"/>
    </xf>
    <xf numFmtId="49" fontId="31" fillId="0" borderId="4" xfId="0" applyNumberFormat="1" applyFont="1" applyFill="1" applyBorder="1" applyAlignment="1">
      <alignment horizontal="left" wrapText="1"/>
    </xf>
    <xf numFmtId="0" fontId="31" fillId="0" borderId="4" xfId="0" applyNumberFormat="1" applyFont="1" applyBorder="1" applyAlignment="1">
      <alignment horizontal="left" vertical="center" wrapText="1"/>
    </xf>
    <xf numFmtId="165" fontId="31" fillId="24" borderId="2" xfId="0" applyNumberFormat="1" applyFont="1" applyFill="1" applyBorder="1" applyAlignment="1">
      <alignment horizontal="right"/>
    </xf>
    <xf numFmtId="49" fontId="25" fillId="0" borderId="4" xfId="0" applyNumberFormat="1" applyFont="1" applyFill="1" applyBorder="1" applyAlignment="1">
      <alignment horizontal="left" wrapText="1"/>
    </xf>
    <xf numFmtId="49" fontId="32" fillId="0" borderId="4" xfId="0" applyNumberFormat="1" applyFont="1" applyFill="1" applyBorder="1" applyAlignment="1">
      <alignment horizontal="left" wrapText="1"/>
    </xf>
    <xf numFmtId="2" fontId="25" fillId="24" borderId="15" xfId="0" applyNumberFormat="1" applyFont="1" applyFill="1" applyBorder="1" applyAlignment="1">
      <alignment horizontal="right"/>
    </xf>
    <xf numFmtId="49" fontId="32" fillId="0" borderId="15" xfId="0" applyNumberFormat="1" applyFont="1" applyFill="1" applyBorder="1" applyAlignment="1">
      <alignment horizontal="left" wrapText="1"/>
    </xf>
    <xf numFmtId="49" fontId="25" fillId="24" borderId="4" xfId="42" applyNumberFormat="1" applyFont="1" applyFill="1" applyBorder="1" applyAlignment="1">
      <alignment horizontal="left"/>
    </xf>
    <xf numFmtId="0" fontId="25" fillId="0" borderId="4" xfId="42" applyNumberFormat="1" applyFont="1" applyBorder="1" applyAlignment="1">
      <alignment horizontal="left" wrapText="1"/>
    </xf>
    <xf numFmtId="165" fontId="25" fillId="24" borderId="4" xfId="47" applyNumberFormat="1" applyFont="1" applyFill="1" applyBorder="1"/>
    <xf numFmtId="49" fontId="25" fillId="24" borderId="14" xfId="42" applyNumberFormat="1" applyFont="1" applyFill="1" applyBorder="1" applyAlignment="1">
      <alignment horizontal="left"/>
    </xf>
    <xf numFmtId="0" fontId="25" fillId="0" borderId="14" xfId="42" applyNumberFormat="1" applyFont="1" applyBorder="1" applyAlignment="1">
      <alignment horizontal="left" wrapText="1"/>
    </xf>
    <xf numFmtId="49" fontId="32" fillId="0" borderId="4" xfId="0" applyNumberFormat="1" applyFont="1" applyFill="1" applyBorder="1" applyAlignment="1">
      <alignment wrapText="1"/>
    </xf>
    <xf numFmtId="164" fontId="32" fillId="0" borderId="4" xfId="0" applyNumberFormat="1" applyFont="1" applyFill="1" applyBorder="1" applyAlignment="1">
      <alignment wrapText="1"/>
    </xf>
    <xf numFmtId="49" fontId="32" fillId="0" borderId="4" xfId="0" applyNumberFormat="1" applyFont="1" applyFill="1" applyBorder="1" applyAlignment="1">
      <alignment vertical="top" wrapText="1"/>
    </xf>
    <xf numFmtId="0" fontId="25" fillId="0" borderId="4" xfId="42" applyNumberFormat="1" applyFont="1" applyBorder="1" applyAlignment="1">
      <alignment wrapText="1"/>
    </xf>
    <xf numFmtId="49" fontId="25" fillId="24" borderId="2" xfId="42" applyNumberFormat="1" applyFont="1" applyFill="1" applyBorder="1" applyAlignment="1">
      <alignment horizontal="left"/>
    </xf>
    <xf numFmtId="0" fontId="25" fillId="0" borderId="2" xfId="42" applyNumberFormat="1" applyFont="1" applyBorder="1" applyAlignment="1">
      <alignment wrapText="1"/>
    </xf>
    <xf numFmtId="0" fontId="0" fillId="0" borderId="0" xfId="0" applyNumberFormat="1" applyFont="1" applyFill="1" applyAlignment="1">
      <alignment horizontal="left" vertical="top" wrapText="1"/>
    </xf>
    <xf numFmtId="49" fontId="24" fillId="0" borderId="4" xfId="0" applyNumberFormat="1" applyFont="1" applyFill="1" applyBorder="1" applyAlignment="1">
      <alignment horizontal="left" wrapText="1"/>
    </xf>
    <xf numFmtId="49" fontId="26" fillId="0" borderId="4" xfId="0" applyNumberFormat="1" applyFont="1" applyFill="1" applyBorder="1" applyAlignment="1">
      <alignment horizontal="left" wrapText="1"/>
    </xf>
    <xf numFmtId="0" fontId="26" fillId="0" borderId="4" xfId="0" applyNumberFormat="1" applyFont="1" applyFill="1" applyBorder="1" applyAlignment="1">
      <alignment vertical="top" wrapText="1"/>
    </xf>
    <xf numFmtId="49" fontId="24" fillId="0" borderId="16" xfId="0" applyNumberFormat="1" applyFont="1" applyFill="1" applyBorder="1" applyAlignment="1">
      <alignment horizontal="left" wrapText="1"/>
    </xf>
    <xf numFmtId="49" fontId="26" fillId="0" borderId="16" xfId="0" applyNumberFormat="1" applyFont="1" applyFill="1" applyBorder="1" applyAlignment="1">
      <alignment horizontal="left" wrapText="1"/>
    </xf>
    <xf numFmtId="164" fontId="26" fillId="0" borderId="4" xfId="0" applyNumberFormat="1" applyFont="1" applyFill="1" applyBorder="1" applyAlignment="1">
      <alignment horizontal="left" wrapText="1"/>
    </xf>
    <xf numFmtId="0" fontId="26" fillId="0" borderId="14" xfId="0" applyNumberFormat="1" applyFont="1" applyFill="1" applyBorder="1" applyAlignment="1">
      <alignment horizontal="left" wrapText="1"/>
    </xf>
    <xf numFmtId="0" fontId="26" fillId="0" borderId="4" xfId="0" applyNumberFormat="1" applyFont="1" applyFill="1" applyBorder="1" applyAlignment="1">
      <alignment wrapText="1"/>
    </xf>
    <xf numFmtId="164" fontId="27" fillId="0" borderId="4" xfId="0" applyFont="1" applyFill="1" applyBorder="1" applyAlignment="1">
      <alignment horizontal="left" wrapText="1"/>
    </xf>
    <xf numFmtId="0" fontId="26" fillId="0" borderId="2" xfId="0" applyNumberFormat="1" applyFont="1" applyFill="1" applyBorder="1" applyAlignment="1">
      <alignment horizontal="left" wrapText="1"/>
    </xf>
    <xf numFmtId="164" fontId="26" fillId="0" borderId="4" xfId="0" applyNumberFormat="1" applyFont="1" applyFill="1" applyBorder="1" applyAlignment="1">
      <alignment wrapText="1"/>
    </xf>
    <xf numFmtId="49" fontId="24" fillId="0" borderId="4" xfId="0" applyNumberFormat="1" applyFont="1" applyFill="1" applyBorder="1" applyAlignment="1">
      <alignment wrapText="1"/>
    </xf>
    <xf numFmtId="49" fontId="26" fillId="0" borderId="14" xfId="0" applyNumberFormat="1" applyFont="1" applyFill="1" applyBorder="1" applyAlignment="1">
      <alignment horizontal="left" wrapText="1"/>
    </xf>
    <xf numFmtId="49" fontId="26" fillId="0" borderId="14" xfId="0" applyNumberFormat="1" applyFont="1" applyFill="1" applyBorder="1" applyAlignment="1">
      <alignment wrapText="1"/>
    </xf>
    <xf numFmtId="49" fontId="0" fillId="0" borderId="4" xfId="0" applyNumberFormat="1" applyFont="1" applyFill="1" applyBorder="1" applyAlignment="1">
      <alignment wrapText="1"/>
    </xf>
    <xf numFmtId="49" fontId="0" fillId="0" borderId="4" xfId="0" applyNumberFormat="1" applyFont="1" applyFill="1" applyBorder="1" applyAlignment="1">
      <alignment horizontal="left" wrapText="1"/>
    </xf>
    <xf numFmtId="0" fontId="0" fillId="0" borderId="4" xfId="0" applyNumberFormat="1" applyFont="1" applyFill="1" applyBorder="1" applyAlignment="1">
      <alignment wrapText="1"/>
    </xf>
    <xf numFmtId="49" fontId="23" fillId="0" borderId="4" xfId="0" applyNumberFormat="1" applyFont="1" applyFill="1" applyBorder="1" applyAlignment="1">
      <alignment horizontal="left" wrapText="1"/>
    </xf>
    <xf numFmtId="0" fontId="0" fillId="0" borderId="14" xfId="0" applyNumberFormat="1" applyFont="1" applyFill="1" applyBorder="1" applyAlignment="1">
      <alignment wrapText="1"/>
    </xf>
    <xf numFmtId="49" fontId="0" fillId="0" borderId="14" xfId="0" applyNumberFormat="1" applyFont="1" applyFill="1" applyBorder="1" applyAlignment="1">
      <alignment horizontal="left" wrapText="1"/>
    </xf>
    <xf numFmtId="0" fontId="27" fillId="0" borderId="0" xfId="40" applyFont="1"/>
    <xf numFmtId="0" fontId="33" fillId="0" borderId="0" xfId="40" applyFont="1" applyBorder="1" applyAlignment="1"/>
    <xf numFmtId="0" fontId="14" fillId="0" borderId="0" xfId="40" applyAlignment="1"/>
    <xf numFmtId="0" fontId="33" fillId="0" borderId="0" xfId="40" applyFont="1" applyBorder="1" applyAlignment="1">
      <alignment wrapText="1"/>
    </xf>
    <xf numFmtId="0" fontId="30" fillId="0" borderId="0" xfId="40" applyFont="1" applyBorder="1" applyAlignment="1"/>
    <xf numFmtId="0" fontId="34" fillId="0" borderId="0" xfId="40" applyFont="1" applyBorder="1" applyAlignment="1">
      <alignment horizontal="center" wrapText="1"/>
    </xf>
    <xf numFmtId="0" fontId="34" fillId="0" borderId="0" xfId="40" applyFont="1" applyBorder="1" applyAlignment="1">
      <alignment wrapText="1"/>
    </xf>
    <xf numFmtId="0" fontId="34" fillId="0" borderId="0" xfId="40" applyFont="1" applyBorder="1" applyAlignment="1">
      <alignment horizontal="left"/>
    </xf>
    <xf numFmtId="0" fontId="14" fillId="0" borderId="0" xfId="40" applyAlignment="1">
      <alignment wrapText="1"/>
    </xf>
    <xf numFmtId="0" fontId="27" fillId="0" borderId="0" xfId="40" applyFont="1" applyAlignment="1">
      <alignment wrapText="1"/>
    </xf>
    <xf numFmtId="165" fontId="36" fillId="0" borderId="0" xfId="40" applyNumberFormat="1" applyFont="1" applyBorder="1" applyAlignment="1">
      <alignment wrapText="1"/>
    </xf>
    <xf numFmtId="165" fontId="37" fillId="0" borderId="0" xfId="40" applyNumberFormat="1" applyFont="1" applyBorder="1" applyAlignment="1">
      <alignment wrapText="1"/>
    </xf>
    <xf numFmtId="2" fontId="27" fillId="0" borderId="0" xfId="40" applyNumberFormat="1" applyFont="1"/>
    <xf numFmtId="49" fontId="29" fillId="0" borderId="4" xfId="40" applyNumberFormat="1" applyFont="1" applyBorder="1" applyAlignment="1">
      <alignment horizontal="center" vertical="top"/>
    </xf>
    <xf numFmtId="49" fontId="29" fillId="0" borderId="4" xfId="40" applyNumberFormat="1" applyFont="1" applyBorder="1" applyAlignment="1">
      <alignment horizontal="center"/>
    </xf>
    <xf numFmtId="1" fontId="29" fillId="0" borderId="4" xfId="40" applyNumberFormat="1" applyFont="1" applyBorder="1" applyAlignment="1">
      <alignment horizontal="center"/>
    </xf>
    <xf numFmtId="164" fontId="38" fillId="24" borderId="4" xfId="0" applyNumberFormat="1" applyFont="1" applyFill="1" applyBorder="1" applyAlignment="1">
      <alignment horizontal="center" vertical="top" wrapText="1"/>
    </xf>
    <xf numFmtId="164" fontId="38" fillId="24" borderId="4" xfId="0" applyNumberFormat="1" applyFont="1" applyFill="1" applyBorder="1" applyAlignment="1">
      <alignment horizontal="justify" vertical="top" wrapText="1"/>
    </xf>
    <xf numFmtId="165" fontId="29" fillId="0" borderId="4" xfId="40" applyNumberFormat="1" applyFont="1" applyBorder="1" applyAlignment="1">
      <alignment horizontal="right"/>
    </xf>
    <xf numFmtId="165" fontId="29" fillId="0" borderId="0" xfId="40" applyNumberFormat="1" applyFont="1" applyBorder="1" applyAlignment="1">
      <alignment horizontal="right"/>
    </xf>
    <xf numFmtId="164" fontId="38" fillId="24" borderId="4" xfId="0" applyNumberFormat="1" applyFont="1" applyFill="1" applyBorder="1" applyAlignment="1">
      <alignment vertical="top" wrapText="1"/>
    </xf>
    <xf numFmtId="165" fontId="33" fillId="0" borderId="4" xfId="40" applyNumberFormat="1" applyFont="1" applyFill="1" applyBorder="1" applyAlignment="1">
      <alignment horizontal="right"/>
    </xf>
    <xf numFmtId="0" fontId="27" fillId="0" borderId="0" xfId="40" applyFont="1" applyFill="1"/>
    <xf numFmtId="164" fontId="39" fillId="24" borderId="4" xfId="0" applyNumberFormat="1" applyFont="1" applyFill="1" applyBorder="1" applyAlignment="1">
      <alignment vertical="top" wrapText="1"/>
    </xf>
    <xf numFmtId="165" fontId="27" fillId="0" borderId="0" xfId="40" applyNumberFormat="1" applyFont="1" applyFill="1"/>
    <xf numFmtId="2" fontId="27" fillId="0" borderId="0" xfId="40" applyNumberFormat="1" applyFont="1" applyFill="1"/>
    <xf numFmtId="165" fontId="27" fillId="0" borderId="0" xfId="40" applyNumberFormat="1" applyFont="1" applyFill="1" applyBorder="1"/>
    <xf numFmtId="0" fontId="27" fillId="0" borderId="0" xfId="40" applyFont="1" applyFill="1" applyBorder="1"/>
    <xf numFmtId="164" fontId="43" fillId="0" borderId="4" xfId="0" applyFont="1" applyFill="1" applyBorder="1" applyAlignment="1">
      <alignment wrapText="1"/>
    </xf>
    <xf numFmtId="0" fontId="26" fillId="0" borderId="17" xfId="0" applyNumberFormat="1" applyFont="1" applyFill="1" applyBorder="1" applyAlignment="1">
      <alignment horizontal="left" wrapText="1"/>
    </xf>
    <xf numFmtId="167" fontId="32" fillId="0" borderId="15" xfId="0" applyNumberFormat="1" applyFont="1" applyFill="1" applyBorder="1" applyAlignment="1">
      <alignment horizontal="left" wrapText="1"/>
    </xf>
    <xf numFmtId="0" fontId="32" fillId="0" borderId="17" xfId="0" applyNumberFormat="1" applyFont="1" applyFill="1" applyBorder="1" applyAlignment="1">
      <alignment horizontal="left" wrapText="1"/>
    </xf>
    <xf numFmtId="49" fontId="44" fillId="0" borderId="17" xfId="0" applyNumberFormat="1" applyFont="1" applyFill="1" applyBorder="1" applyAlignment="1">
      <alignment wrapText="1"/>
    </xf>
    <xf numFmtId="0" fontId="32" fillId="0" borderId="17" xfId="0" applyNumberFormat="1" applyFont="1" applyFill="1" applyBorder="1" applyAlignment="1">
      <alignment wrapText="1"/>
    </xf>
    <xf numFmtId="0" fontId="3" fillId="0" borderId="17" xfId="0" applyNumberFormat="1" applyFont="1" applyFill="1" applyBorder="1" applyAlignment="1">
      <alignment wrapText="1"/>
    </xf>
    <xf numFmtId="164" fontId="26" fillId="0" borderId="0" xfId="0" applyFont="1" applyFill="1">
      <alignment vertical="top" wrapText="1"/>
    </xf>
    <xf numFmtId="49" fontId="44" fillId="0" borderId="18" xfId="0" applyNumberFormat="1" applyFont="1" applyFill="1" applyBorder="1" applyAlignment="1">
      <alignment wrapText="1"/>
    </xf>
    <xf numFmtId="0" fontId="26" fillId="0" borderId="18" xfId="0" applyNumberFormat="1" applyFont="1" applyFill="1" applyBorder="1" applyAlignment="1">
      <alignment horizontal="left" wrapText="1"/>
    </xf>
    <xf numFmtId="0" fontId="26" fillId="0" borderId="17" xfId="0" applyNumberFormat="1" applyFont="1" applyFill="1" applyBorder="1" applyAlignment="1">
      <alignment wrapText="1"/>
    </xf>
    <xf numFmtId="49" fontId="44" fillId="0" borderId="19" xfId="0" applyNumberFormat="1" applyFont="1" applyFill="1" applyBorder="1" applyAlignment="1">
      <alignment wrapText="1"/>
    </xf>
    <xf numFmtId="0" fontId="26" fillId="0" borderId="17" xfId="0" applyNumberFormat="1" applyFont="1" applyFill="1" applyBorder="1" applyAlignment="1">
      <alignment vertical="top" wrapText="1"/>
    </xf>
    <xf numFmtId="166" fontId="26" fillId="0" borderId="4" xfId="0" applyNumberFormat="1" applyFont="1" applyFill="1" applyBorder="1" applyAlignment="1">
      <alignment horizontal="right" wrapText="1"/>
    </xf>
    <xf numFmtId="166" fontId="24" fillId="0" borderId="4" xfId="0" applyNumberFormat="1" applyFont="1" applyFill="1" applyBorder="1" applyAlignment="1">
      <alignment horizontal="right" wrapText="1"/>
    </xf>
    <xf numFmtId="166" fontId="0" fillId="0" borderId="4" xfId="0" applyNumberFormat="1" applyFont="1" applyFill="1" applyBorder="1" applyAlignment="1">
      <alignment wrapText="1"/>
    </xf>
    <xf numFmtId="166" fontId="0" fillId="0" borderId="14" xfId="0" applyNumberFormat="1" applyFont="1" applyFill="1" applyBorder="1" applyAlignment="1">
      <alignment wrapText="1"/>
    </xf>
    <xf numFmtId="164" fontId="24" fillId="0" borderId="4" xfId="0" applyNumberFormat="1" applyFont="1" applyFill="1" applyBorder="1" applyAlignment="1">
      <alignment horizontal="left" wrapText="1"/>
    </xf>
    <xf numFmtId="164" fontId="15" fillId="0" borderId="17" xfId="0" applyFont="1" applyFill="1" applyBorder="1" applyAlignment="1">
      <alignment horizontal="left" vertical="top" wrapText="1"/>
    </xf>
    <xf numFmtId="166" fontId="25" fillId="0" borderId="2" xfId="47" applyNumberFormat="1" applyFont="1" applyFill="1" applyBorder="1"/>
    <xf numFmtId="0" fontId="23" fillId="0" borderId="4" xfId="0" applyNumberFormat="1" applyFont="1" applyFill="1" applyBorder="1" applyAlignment="1">
      <alignment wrapText="1"/>
    </xf>
    <xf numFmtId="49" fontId="27" fillId="0" borderId="4" xfId="42" applyNumberFormat="1" applyFont="1" applyBorder="1" applyAlignment="1">
      <alignment horizontal="left"/>
    </xf>
    <xf numFmtId="0" fontId="27" fillId="0" borderId="4" xfId="42" applyNumberFormat="1" applyFont="1" applyBorder="1" applyAlignment="1">
      <alignment horizontal="left" wrapText="1"/>
    </xf>
    <xf numFmtId="49" fontId="27" fillId="24" borderId="4" xfId="42" applyNumberFormat="1" applyFont="1" applyFill="1" applyBorder="1" applyAlignment="1">
      <alignment horizontal="left"/>
    </xf>
    <xf numFmtId="165" fontId="25" fillId="0" borderId="14" xfId="47" applyNumberFormat="1" applyFont="1" applyFill="1" applyBorder="1"/>
    <xf numFmtId="165" fontId="25" fillId="0" borderId="4" xfId="47" applyNumberFormat="1" applyFont="1" applyFill="1" applyBorder="1"/>
    <xf numFmtId="166" fontId="25" fillId="0" borderId="4" xfId="47" applyNumberFormat="1" applyFont="1" applyFill="1" applyBorder="1"/>
    <xf numFmtId="2" fontId="25" fillId="0" borderId="4" xfId="47" applyNumberFormat="1" applyFont="1" applyFill="1" applyBorder="1"/>
    <xf numFmtId="0" fontId="24" fillId="0" borderId="14" xfId="41" applyNumberFormat="1" applyFont="1" applyFill="1" applyBorder="1" applyAlignment="1">
      <alignment horizontal="left" wrapText="1"/>
    </xf>
    <xf numFmtId="0" fontId="26" fillId="0" borderId="14" xfId="41" applyNumberFormat="1" applyFont="1" applyFill="1" applyBorder="1" applyAlignment="1">
      <alignment horizontal="left" wrapText="1"/>
    </xf>
    <xf numFmtId="164" fontId="26" fillId="0" borderId="4" xfId="41" applyNumberFormat="1" applyFont="1" applyFill="1" applyBorder="1" applyAlignment="1">
      <alignment horizontal="left" wrapText="1"/>
    </xf>
    <xf numFmtId="0" fontId="26" fillId="0" borderId="4" xfId="41" applyNumberFormat="1" applyFont="1" applyFill="1" applyBorder="1" applyAlignment="1">
      <alignment horizontal="left" wrapText="1"/>
    </xf>
    <xf numFmtId="49" fontId="24" fillId="0" borderId="16" xfId="41" applyNumberFormat="1" applyFont="1" applyFill="1" applyBorder="1" applyAlignment="1">
      <alignment horizontal="left" wrapText="1"/>
    </xf>
    <xf numFmtId="49" fontId="24" fillId="0" borderId="4" xfId="41" applyNumberFormat="1" applyFont="1" applyFill="1" applyBorder="1" applyAlignment="1">
      <alignment horizontal="left" wrapText="1"/>
    </xf>
    <xf numFmtId="0" fontId="24" fillId="0" borderId="4" xfId="41" applyNumberFormat="1" applyFont="1" applyFill="1" applyBorder="1" applyAlignment="1">
      <alignment horizontal="left" wrapText="1"/>
    </xf>
    <xf numFmtId="49" fontId="26" fillId="0" borderId="16" xfId="41" applyNumberFormat="1" applyFont="1" applyFill="1" applyBorder="1" applyAlignment="1">
      <alignment horizontal="left" wrapText="1"/>
    </xf>
    <xf numFmtId="49" fontId="26" fillId="0" borderId="4" xfId="41" applyNumberFormat="1" applyFont="1" applyFill="1" applyBorder="1" applyAlignment="1">
      <alignment horizontal="left" wrapText="1"/>
    </xf>
    <xf numFmtId="164" fontId="0" fillId="0" borderId="0" xfId="0" applyFill="1">
      <alignment vertical="top" wrapText="1"/>
    </xf>
    <xf numFmtId="164" fontId="15" fillId="0" borderId="0" xfId="0" applyFont="1" applyFill="1" applyAlignment="1">
      <alignment vertical="center" wrapText="1"/>
    </xf>
    <xf numFmtId="164" fontId="0" fillId="0" borderId="0" xfId="0" applyFill="1" applyAlignment="1">
      <alignment vertical="center" wrapText="1"/>
    </xf>
    <xf numFmtId="0" fontId="33" fillId="0" borderId="0" xfId="40" applyFont="1" applyBorder="1" applyAlignment="1">
      <alignment horizontal="left" vertical="top" wrapText="1"/>
    </xf>
    <xf numFmtId="164" fontId="0" fillId="0" borderId="0" xfId="0" applyNumberFormat="1" applyFont="1" applyFill="1" applyAlignment="1">
      <alignment horizontal="right" vertical="top" wrapText="1"/>
    </xf>
    <xf numFmtId="2" fontId="0" fillId="0" borderId="0" xfId="0" applyNumberFormat="1" applyFill="1">
      <alignment vertical="top" wrapText="1"/>
    </xf>
    <xf numFmtId="1" fontId="15" fillId="0" borderId="0" xfId="0" applyNumberFormat="1" applyFont="1" applyFill="1">
      <alignment vertical="top" wrapText="1"/>
    </xf>
    <xf numFmtId="1" fontId="0" fillId="0" borderId="0" xfId="0" applyNumberFormat="1" applyFill="1">
      <alignment vertical="top" wrapText="1"/>
    </xf>
    <xf numFmtId="164" fontId="23" fillId="0" borderId="0" xfId="0" applyFont="1" applyFill="1">
      <alignment vertical="top" wrapText="1"/>
    </xf>
    <xf numFmtId="164" fontId="0" fillId="0" borderId="0" xfId="0" applyNumberFormat="1" applyFill="1" applyAlignment="1">
      <alignment horizontal="right" vertical="top" wrapText="1"/>
    </xf>
    <xf numFmtId="164" fontId="0" fillId="0" borderId="0" xfId="0" applyFill="1" applyAlignment="1">
      <alignment horizontal="right" vertical="top" wrapText="1"/>
    </xf>
    <xf numFmtId="0" fontId="15" fillId="0" borderId="0" xfId="0" applyNumberFormat="1" applyFont="1" applyFill="1" applyBorder="1" applyAlignment="1">
      <alignment horizontal="left" vertical="top" wrapText="1"/>
    </xf>
    <xf numFmtId="49" fontId="32" fillId="0" borderId="17" xfId="0" applyNumberFormat="1" applyFont="1" applyFill="1" applyBorder="1" applyAlignment="1">
      <alignment horizontal="left" wrapText="1"/>
    </xf>
    <xf numFmtId="49" fontId="19" fillId="0" borderId="15" xfId="0" applyNumberFormat="1" applyFont="1" applyFill="1" applyBorder="1" applyAlignment="1">
      <alignment horizontal="left" wrapText="1"/>
    </xf>
    <xf numFmtId="49" fontId="19" fillId="0" borderId="4" xfId="0" applyNumberFormat="1" applyFont="1" applyFill="1" applyBorder="1" applyAlignment="1">
      <alignment horizontal="left" wrapText="1"/>
    </xf>
    <xf numFmtId="49" fontId="32" fillId="0" borderId="18" xfId="0" applyNumberFormat="1" applyFont="1" applyFill="1" applyBorder="1" applyAlignment="1">
      <alignment horizontal="left" wrapText="1"/>
    </xf>
    <xf numFmtId="2" fontId="25" fillId="24" borderId="14" xfId="42" applyNumberFormat="1" applyFont="1" applyFill="1" applyBorder="1" applyAlignment="1">
      <alignment horizontal="right"/>
    </xf>
    <xf numFmtId="49" fontId="31" fillId="0" borderId="2" xfId="42" applyNumberFormat="1" applyFont="1" applyBorder="1" applyAlignment="1">
      <alignment horizontal="left"/>
    </xf>
    <xf numFmtId="0" fontId="31" fillId="0" borderId="2" xfId="42" applyNumberFormat="1" applyFont="1" applyBorder="1" applyAlignment="1">
      <alignment horizontal="left" wrapText="1"/>
    </xf>
    <xf numFmtId="165" fontId="31" fillId="24" borderId="2" xfId="47" applyNumberFormat="1" applyFont="1" applyFill="1" applyBorder="1"/>
    <xf numFmtId="49" fontId="19" fillId="25" borderId="17" xfId="0" applyNumberFormat="1" applyFont="1" applyFill="1" applyBorder="1" applyAlignment="1">
      <alignment horizontal="left" wrapText="1"/>
    </xf>
    <xf numFmtId="2" fontId="25" fillId="24" borderId="17" xfId="0" applyNumberFormat="1" applyFont="1" applyFill="1" applyBorder="1" applyAlignment="1">
      <alignment horizontal="right"/>
    </xf>
    <xf numFmtId="49" fontId="19" fillId="26" borderId="17" xfId="0" applyNumberFormat="1" applyFont="1" applyFill="1" applyBorder="1" applyAlignment="1">
      <alignment horizontal="left" wrapText="1"/>
    </xf>
    <xf numFmtId="2" fontId="31" fillId="27" borderId="4" xfId="0" applyNumberFormat="1" applyFont="1" applyFill="1" applyBorder="1" applyAlignment="1">
      <alignment horizontal="right"/>
    </xf>
    <xf numFmtId="2" fontId="31" fillId="27" borderId="4" xfId="42" applyNumberFormat="1" applyFont="1" applyFill="1" applyBorder="1" applyAlignment="1">
      <alignment horizontal="right"/>
    </xf>
    <xf numFmtId="2" fontId="31" fillId="27" borderId="17" xfId="0" applyNumberFormat="1" applyFont="1" applyFill="1" applyBorder="1" applyAlignment="1">
      <alignment horizontal="right"/>
    </xf>
    <xf numFmtId="1" fontId="31" fillId="24" borderId="4" xfId="0" applyNumberFormat="1" applyFont="1" applyFill="1" applyBorder="1" applyAlignment="1">
      <alignment horizontal="right"/>
    </xf>
    <xf numFmtId="164" fontId="27" fillId="0" borderId="0" xfId="42" applyFont="1" applyFill="1" applyAlignment="1">
      <alignment horizontal="right" wrapText="1"/>
    </xf>
    <xf numFmtId="165" fontId="27" fillId="24" borderId="0" xfId="42" applyNumberFormat="1" applyFont="1" applyFill="1" applyBorder="1" applyAlignment="1">
      <alignment horizontal="right" vertical="top" wrapText="1"/>
    </xf>
    <xf numFmtId="164" fontId="42" fillId="0" borderId="0" xfId="42" applyFont="1" applyFill="1" applyBorder="1" applyAlignment="1">
      <alignment horizontal="center" vertical="top" wrapText="1"/>
    </xf>
    <xf numFmtId="164" fontId="31" fillId="0" borderId="4" xfId="42" applyFont="1" applyFill="1" applyBorder="1" applyAlignment="1">
      <alignment horizontal="center" vertical="center"/>
    </xf>
    <xf numFmtId="165" fontId="25" fillId="0" borderId="18" xfId="42" applyNumberFormat="1" applyFont="1" applyFill="1" applyBorder="1" applyAlignment="1">
      <alignment horizontal="center" vertical="center"/>
    </xf>
    <xf numFmtId="165" fontId="25" fillId="0" borderId="20" xfId="42" applyNumberFormat="1" applyFont="1" applyFill="1" applyBorder="1" applyAlignment="1">
      <alignment horizontal="center" vertical="center"/>
    </xf>
    <xf numFmtId="167" fontId="25" fillId="0" borderId="18" xfId="42" applyNumberFormat="1" applyFont="1" applyFill="1" applyBorder="1" applyAlignment="1">
      <alignment horizontal="center" vertical="center"/>
    </xf>
    <xf numFmtId="167" fontId="25" fillId="0" borderId="20" xfId="42" applyNumberFormat="1" applyFont="1" applyFill="1" applyBorder="1" applyAlignment="1">
      <alignment horizontal="center" vertical="center"/>
    </xf>
    <xf numFmtId="167" fontId="25" fillId="0" borderId="18" xfId="42" applyNumberFormat="1" applyFont="1" applyFill="1" applyBorder="1" applyAlignment="1">
      <alignment horizontal="center" vertical="center" wrapText="1"/>
    </xf>
    <xf numFmtId="167" fontId="25" fillId="0" borderId="20" xfId="42" applyNumberFormat="1" applyFont="1" applyFill="1" applyBorder="1" applyAlignment="1">
      <alignment horizontal="center" vertical="center" wrapText="1"/>
    </xf>
    <xf numFmtId="0" fontId="23" fillId="0" borderId="4" xfId="0" applyNumberFormat="1" applyFont="1" applyFill="1" applyBorder="1" applyAlignment="1">
      <alignment horizontal="center" vertical="center" wrapText="1"/>
    </xf>
    <xf numFmtId="164" fontId="0" fillId="0" borderId="0" xfId="0" applyNumberFormat="1" applyFill="1" applyAlignment="1">
      <alignment horizontal="right" vertical="top" wrapText="1"/>
    </xf>
    <xf numFmtId="164" fontId="0" fillId="0" borderId="0" xfId="0" applyFill="1" applyAlignment="1">
      <alignment horizontal="right" vertical="top" wrapText="1"/>
    </xf>
    <xf numFmtId="164" fontId="15" fillId="0" borderId="0" xfId="0" applyNumberFormat="1" applyFont="1" applyFill="1" applyAlignment="1">
      <alignment horizontal="right" vertical="top" wrapText="1"/>
    </xf>
    <xf numFmtId="0" fontId="22" fillId="0" borderId="0" xfId="0" applyNumberFormat="1" applyFont="1" applyFill="1" applyBorder="1" applyAlignment="1">
      <alignment horizontal="center" vertical="top" wrapText="1"/>
    </xf>
    <xf numFmtId="0" fontId="0" fillId="0" borderId="0" xfId="0" applyNumberFormat="1" applyFont="1" applyFill="1" applyBorder="1" applyAlignment="1">
      <alignment horizontal="right" vertical="top" wrapText="1"/>
    </xf>
    <xf numFmtId="0" fontId="27" fillId="0" borderId="0" xfId="40" applyFont="1" applyAlignment="1">
      <alignment horizontal="right"/>
    </xf>
    <xf numFmtId="0" fontId="33" fillId="0" borderId="0" xfId="40" applyFont="1" applyBorder="1" applyAlignment="1">
      <alignment horizontal="right" vertical="top" wrapText="1"/>
    </xf>
    <xf numFmtId="0" fontId="29" fillId="0" borderId="0" xfId="40" applyFont="1" applyBorder="1" applyAlignment="1">
      <alignment horizontal="center" vertical="top" wrapText="1"/>
    </xf>
    <xf numFmtId="0" fontId="29" fillId="0" borderId="4" xfId="40" applyFont="1" applyBorder="1" applyAlignment="1">
      <alignment horizontal="center" vertical="center"/>
    </xf>
    <xf numFmtId="0" fontId="35" fillId="0" borderId="4" xfId="40" applyFont="1" applyBorder="1" applyAlignment="1">
      <alignment horizontal="center" vertical="center" wrapText="1"/>
    </xf>
  </cellXfs>
  <cellStyles count="50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xl121" xfId="19"/>
    <cellStyle name="xl126" xfId="20"/>
    <cellStyle name="xl31" xfId="21"/>
    <cellStyle name="xl44" xfId="22"/>
    <cellStyle name="Акцент1" xfId="23" builtinId="29" customBuiltin="1"/>
    <cellStyle name="Акцент2" xfId="24" builtinId="33" customBuiltin="1"/>
    <cellStyle name="Акцент3" xfId="25" builtinId="37" customBuiltin="1"/>
    <cellStyle name="Акцент4" xfId="26" builtinId="41" customBuiltin="1"/>
    <cellStyle name="Акцент5" xfId="27" builtinId="45" customBuiltin="1"/>
    <cellStyle name="Акцент6" xfId="28" builtinId="49" customBuiltin="1"/>
    <cellStyle name="Ввод " xfId="29" builtinId="20" customBuiltin="1"/>
    <cellStyle name="Вывод" xfId="30" builtinId="21" customBuiltin="1"/>
    <cellStyle name="Вычисление" xfId="31" builtinId="22" customBuiltin="1"/>
    <cellStyle name="Заголовок 1" xfId="32" builtinId="16" customBuiltin="1"/>
    <cellStyle name="Заголовок 2" xfId="33" builtinId="17" customBuiltin="1"/>
    <cellStyle name="Заголовок 3" xfId="34" builtinId="18" customBuiltin="1"/>
    <cellStyle name="Заголовок 4" xfId="35" builtinId="19" customBuiltin="1"/>
    <cellStyle name="Итог" xfId="36" builtinId="25" customBuiltin="1"/>
    <cellStyle name="Контрольная ячейка" xfId="37" builtinId="23" customBuiltin="1"/>
    <cellStyle name="Название" xfId="38" builtinId="15" customBuiltin="1"/>
    <cellStyle name="Нейтральный" xfId="39" builtinId="28" customBuiltin="1"/>
    <cellStyle name="Обычный" xfId="0" builtinId="0"/>
    <cellStyle name="Обычный 2" xfId="40"/>
    <cellStyle name="Обычный 3" xfId="41"/>
    <cellStyle name="Обычный_Книга 2019" xfId="42"/>
    <cellStyle name="Плохой" xfId="43" builtinId="27" customBuiltin="1"/>
    <cellStyle name="Пояснение" xfId="44" builtinId="53" customBuiltin="1"/>
    <cellStyle name="Примечание" xfId="45" builtinId="10" customBuiltin="1"/>
    <cellStyle name="Связанная ячейка" xfId="46" builtinId="24" customBuiltin="1"/>
    <cellStyle name="Стиль 1" xfId="47"/>
    <cellStyle name="Текст предупреждения" xfId="48" builtinId="11" customBuiltin="1"/>
    <cellStyle name="Хороший" xfId="49" builtinId="26" customBuiltin="1"/>
  </cellStyles>
  <dxfs count="2">
    <dxf>
      <font>
        <b val="0"/>
        <condense val="0"/>
        <extend val="0"/>
        <color indexed="8"/>
      </font>
      <fill>
        <patternFill patternType="solid">
          <fgColor indexed="26"/>
          <bgColor indexed="9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4"/>
  <sheetViews>
    <sheetView tabSelected="1" view="pageBreakPreview" zoomScaleSheetLayoutView="100" workbookViewId="0">
      <selection activeCell="C3" sqref="C3:E3"/>
    </sheetView>
  </sheetViews>
  <sheetFormatPr defaultRowHeight="12.75"/>
  <cols>
    <col min="1" max="1" width="30.33203125" style="7" customWidth="1"/>
    <col min="2" max="2" width="66.83203125" style="8" customWidth="1"/>
    <col min="3" max="4" width="14.5" style="9" customWidth="1"/>
    <col min="5" max="5" width="15.1640625" style="10" customWidth="1"/>
    <col min="6" max="16384" width="9.33203125" style="8"/>
  </cols>
  <sheetData>
    <row r="1" spans="1:5" ht="14.25" customHeight="1">
      <c r="B1" s="11"/>
      <c r="C1" s="164" t="s">
        <v>230</v>
      </c>
      <c r="D1" s="164"/>
      <c r="E1" s="164"/>
    </row>
    <row r="2" spans="1:5" ht="48.75" customHeight="1">
      <c r="B2" s="11"/>
      <c r="C2" s="164"/>
      <c r="D2" s="164"/>
      <c r="E2" s="164"/>
    </row>
    <row r="3" spans="1:5" ht="12" customHeight="1">
      <c r="B3" s="11"/>
      <c r="C3" s="164" t="s">
        <v>252</v>
      </c>
      <c r="D3" s="164"/>
      <c r="E3" s="164"/>
    </row>
    <row r="4" spans="1:5" ht="23.25" customHeight="1">
      <c r="B4" s="11"/>
      <c r="C4" s="8"/>
      <c r="D4" s="8"/>
      <c r="E4" s="8"/>
    </row>
    <row r="5" spans="1:5" ht="21" customHeight="1">
      <c r="C5" s="165"/>
      <c r="D5" s="165"/>
      <c r="E5" s="165"/>
    </row>
    <row r="6" spans="1:5" ht="52.5" customHeight="1">
      <c r="A6" s="166" t="s">
        <v>229</v>
      </c>
      <c r="B6" s="166"/>
      <c r="C6" s="166"/>
      <c r="D6" s="166"/>
      <c r="E6" s="166"/>
    </row>
    <row r="7" spans="1:5">
      <c r="A7" s="12"/>
      <c r="B7" s="13"/>
      <c r="C7" s="14"/>
      <c r="D7" s="14"/>
      <c r="E7" s="15" t="s">
        <v>58</v>
      </c>
    </row>
    <row r="8" spans="1:5" s="16" customFormat="1" ht="12.75" customHeight="1">
      <c r="A8" s="167" t="s">
        <v>59</v>
      </c>
      <c r="B8" s="167" t="s">
        <v>60</v>
      </c>
      <c r="C8" s="168" t="s">
        <v>232</v>
      </c>
      <c r="D8" s="170" t="s">
        <v>233</v>
      </c>
      <c r="E8" s="172" t="s">
        <v>234</v>
      </c>
    </row>
    <row r="9" spans="1:5" s="16" customFormat="1" ht="16.5" customHeight="1">
      <c r="A9" s="167"/>
      <c r="B9" s="167"/>
      <c r="C9" s="169"/>
      <c r="D9" s="171"/>
      <c r="E9" s="173"/>
    </row>
    <row r="10" spans="1:5" s="19" customFormat="1">
      <c r="A10" s="17">
        <v>1</v>
      </c>
      <c r="B10" s="17">
        <v>2</v>
      </c>
      <c r="C10" s="18" t="s">
        <v>61</v>
      </c>
      <c r="D10" s="18" t="s">
        <v>62</v>
      </c>
      <c r="E10" s="18" t="s">
        <v>63</v>
      </c>
    </row>
    <row r="11" spans="1:5" s="19" customFormat="1">
      <c r="A11" s="20" t="s">
        <v>64</v>
      </c>
      <c r="B11" s="21" t="s">
        <v>65</v>
      </c>
      <c r="C11" s="22">
        <f>C12+C41</f>
        <v>56395.7</v>
      </c>
      <c r="D11" s="22">
        <f>D12+D41</f>
        <v>1424.3141599999999</v>
      </c>
      <c r="E11" s="163">
        <f>D11/C11*100</f>
        <v>2.525572268807728</v>
      </c>
    </row>
    <row r="12" spans="1:5" s="19" customFormat="1">
      <c r="A12" s="20" t="s">
        <v>66</v>
      </c>
      <c r="B12" s="23" t="s">
        <v>67</v>
      </c>
      <c r="C12" s="22">
        <f>C13+C17+C28+C35+C37</f>
        <v>1283.0999999999999</v>
      </c>
      <c r="D12" s="22">
        <f>D13+D17+D28+D35+D37</f>
        <v>317.97836000000001</v>
      </c>
      <c r="E12" s="163">
        <f t="shared" ref="E12:E54" si="0">D12/C12*100</f>
        <v>24.782040370976542</v>
      </c>
    </row>
    <row r="13" spans="1:5" s="19" customFormat="1">
      <c r="A13" s="24" t="s">
        <v>68</v>
      </c>
      <c r="B13" s="21" t="s">
        <v>69</v>
      </c>
      <c r="C13" s="22">
        <f t="shared" ref="C13:D15" si="1">C14</f>
        <v>27.1</v>
      </c>
      <c r="D13" s="22">
        <f t="shared" si="1"/>
        <v>7.6292600000000004</v>
      </c>
      <c r="E13" s="163">
        <f t="shared" si="0"/>
        <v>28.152250922509225</v>
      </c>
    </row>
    <row r="14" spans="1:5" s="19" customFormat="1">
      <c r="A14" s="25" t="s">
        <v>70</v>
      </c>
      <c r="B14" s="26" t="s">
        <v>71</v>
      </c>
      <c r="C14" s="27">
        <f t="shared" si="1"/>
        <v>27.1</v>
      </c>
      <c r="D14" s="27">
        <f t="shared" si="1"/>
        <v>7.6292600000000004</v>
      </c>
      <c r="E14" s="163">
        <f t="shared" si="0"/>
        <v>28.152250922509225</v>
      </c>
    </row>
    <row r="15" spans="1:5" s="19" customFormat="1" ht="63.75">
      <c r="A15" s="25" t="s">
        <v>72</v>
      </c>
      <c r="B15" s="28" t="s">
        <v>73</v>
      </c>
      <c r="C15" s="29">
        <f t="shared" si="1"/>
        <v>27.1</v>
      </c>
      <c r="D15" s="29">
        <f t="shared" si="1"/>
        <v>7.6292600000000004</v>
      </c>
      <c r="E15" s="163">
        <f t="shared" si="0"/>
        <v>28.152250922509225</v>
      </c>
    </row>
    <row r="16" spans="1:5" s="19" customFormat="1" ht="89.25">
      <c r="A16" s="25" t="s">
        <v>74</v>
      </c>
      <c r="B16" s="30" t="s">
        <v>75</v>
      </c>
      <c r="C16" s="31">
        <v>27.1</v>
      </c>
      <c r="D16" s="32">
        <v>7.6292600000000004</v>
      </c>
      <c r="E16" s="163">
        <f t="shared" si="0"/>
        <v>28.152250922509225</v>
      </c>
    </row>
    <row r="17" spans="1:5" s="19" customFormat="1">
      <c r="A17" s="33" t="s">
        <v>76</v>
      </c>
      <c r="B17" s="34" t="s">
        <v>77</v>
      </c>
      <c r="C17" s="35">
        <f>C18+C22</f>
        <v>933.8</v>
      </c>
      <c r="D17" s="35">
        <f>D18+D22</f>
        <v>64.574340000000007</v>
      </c>
      <c r="E17" s="163">
        <f t="shared" si="0"/>
        <v>6.9152216748768485</v>
      </c>
    </row>
    <row r="18" spans="1:5" s="19" customFormat="1">
      <c r="A18" s="36" t="s">
        <v>78</v>
      </c>
      <c r="B18" s="28" t="s">
        <v>79</v>
      </c>
      <c r="C18" s="31">
        <f>C19</f>
        <v>268.3</v>
      </c>
      <c r="D18" s="31">
        <f>D19</f>
        <v>38.784350000000003</v>
      </c>
      <c r="E18" s="163">
        <f t="shared" si="0"/>
        <v>14.455590756615729</v>
      </c>
    </row>
    <row r="19" spans="1:5" s="19" customFormat="1" ht="38.25">
      <c r="A19" s="37" t="s">
        <v>80</v>
      </c>
      <c r="B19" s="37" t="s">
        <v>81</v>
      </c>
      <c r="C19" s="38">
        <f>C20+C21</f>
        <v>268.3</v>
      </c>
      <c r="D19" s="38">
        <f>D20+D21</f>
        <v>38.784350000000003</v>
      </c>
      <c r="E19" s="163">
        <f t="shared" si="0"/>
        <v>14.455590756615729</v>
      </c>
    </row>
    <row r="20" spans="1:5" s="19" customFormat="1" ht="63.75">
      <c r="A20" s="37" t="s">
        <v>82</v>
      </c>
      <c r="B20" s="37" t="s">
        <v>83</v>
      </c>
      <c r="C20" s="38">
        <v>268.3</v>
      </c>
      <c r="D20" s="32">
        <v>38.164180000000002</v>
      </c>
      <c r="E20" s="163">
        <f t="shared" si="0"/>
        <v>14.224442787923966</v>
      </c>
    </row>
    <row r="21" spans="1:5" s="19" customFormat="1" ht="61.5" customHeight="1">
      <c r="A21" s="37" t="s">
        <v>238</v>
      </c>
      <c r="B21" s="37" t="s">
        <v>237</v>
      </c>
      <c r="C21" s="38">
        <v>0</v>
      </c>
      <c r="D21" s="32">
        <v>0.62017</v>
      </c>
      <c r="E21" s="163"/>
    </row>
    <row r="22" spans="1:5" s="19" customFormat="1">
      <c r="A22" s="33" t="s">
        <v>84</v>
      </c>
      <c r="B22" s="34" t="s">
        <v>85</v>
      </c>
      <c r="C22" s="22">
        <f>C23+C24</f>
        <v>665.5</v>
      </c>
      <c r="D22" s="22">
        <f>D23+D24</f>
        <v>25.789990000000003</v>
      </c>
      <c r="E22" s="163">
        <f t="shared" si="0"/>
        <v>3.8752802404207367</v>
      </c>
    </row>
    <row r="23" spans="1:5" s="19" customFormat="1">
      <c r="A23" s="36" t="s">
        <v>86</v>
      </c>
      <c r="B23" s="28" t="s">
        <v>87</v>
      </c>
      <c r="C23" s="31">
        <v>122</v>
      </c>
      <c r="D23" s="32">
        <v>5.6719999999999997</v>
      </c>
      <c r="E23" s="163">
        <f t="shared" si="0"/>
        <v>4.6491803278688524</v>
      </c>
    </row>
    <row r="24" spans="1:5" s="19" customFormat="1">
      <c r="A24" s="37" t="s">
        <v>88</v>
      </c>
      <c r="B24" s="37" t="s">
        <v>89</v>
      </c>
      <c r="C24" s="31">
        <f>C25</f>
        <v>543.5</v>
      </c>
      <c r="D24" s="31">
        <f>D25</f>
        <v>20.117990000000002</v>
      </c>
      <c r="E24" s="163">
        <f t="shared" si="0"/>
        <v>3.7015620975161001</v>
      </c>
    </row>
    <row r="25" spans="1:5" s="19" customFormat="1" ht="29.25" customHeight="1">
      <c r="A25" s="37" t="s">
        <v>90</v>
      </c>
      <c r="B25" s="37" t="s">
        <v>91</v>
      </c>
      <c r="C25" s="29">
        <f>C26+C27</f>
        <v>543.5</v>
      </c>
      <c r="D25" s="29">
        <f>D26+D27</f>
        <v>20.117990000000002</v>
      </c>
      <c r="E25" s="163">
        <f t="shared" si="0"/>
        <v>3.7015620975161001</v>
      </c>
    </row>
    <row r="26" spans="1:5" s="19" customFormat="1" ht="51" customHeight="1">
      <c r="A26" s="37" t="s">
        <v>92</v>
      </c>
      <c r="B26" s="39" t="s">
        <v>93</v>
      </c>
      <c r="C26" s="31">
        <v>543.5</v>
      </c>
      <c r="D26" s="32">
        <v>19.645230000000002</v>
      </c>
      <c r="E26" s="163">
        <f t="shared" si="0"/>
        <v>3.6145777368905243</v>
      </c>
    </row>
    <row r="27" spans="1:5" s="19" customFormat="1" ht="51" customHeight="1">
      <c r="A27" s="37" t="s">
        <v>240</v>
      </c>
      <c r="B27" s="39" t="s">
        <v>239</v>
      </c>
      <c r="C27" s="31">
        <v>0</v>
      </c>
      <c r="D27" s="32">
        <f>0.47276</f>
        <v>0.47276000000000001</v>
      </c>
      <c r="E27" s="163"/>
    </row>
    <row r="28" spans="1:5" s="19" customFormat="1" ht="51" customHeight="1">
      <c r="A28" s="151" t="s">
        <v>181</v>
      </c>
      <c r="B28" s="150" t="s">
        <v>182</v>
      </c>
      <c r="C28" s="31">
        <f>C29+C32</f>
        <v>79.2</v>
      </c>
      <c r="D28" s="31">
        <f>D29+D32</f>
        <v>2.7747600000000001</v>
      </c>
      <c r="E28" s="163">
        <f t="shared" si="0"/>
        <v>3.5034848484848489</v>
      </c>
    </row>
    <row r="29" spans="1:5" s="19" customFormat="1" ht="51" customHeight="1">
      <c r="A29" s="37" t="s">
        <v>183</v>
      </c>
      <c r="B29" s="102" t="s">
        <v>184</v>
      </c>
      <c r="C29" s="31">
        <f>C30</f>
        <v>59</v>
      </c>
      <c r="D29" s="31">
        <f>D30</f>
        <v>2.7747600000000001</v>
      </c>
      <c r="E29" s="163">
        <f t="shared" si="0"/>
        <v>4.7029830508474575</v>
      </c>
    </row>
    <row r="30" spans="1:5" s="19" customFormat="1" ht="78" customHeight="1">
      <c r="A30" s="37" t="s">
        <v>186</v>
      </c>
      <c r="B30" s="102" t="s">
        <v>185</v>
      </c>
      <c r="C30" s="31">
        <f>C31</f>
        <v>59</v>
      </c>
      <c r="D30" s="31">
        <f>D31</f>
        <v>2.7747600000000001</v>
      </c>
      <c r="E30" s="163">
        <f t="shared" si="0"/>
        <v>4.7029830508474575</v>
      </c>
    </row>
    <row r="31" spans="1:5" s="19" customFormat="1" ht="73.5" customHeight="1">
      <c r="A31" s="37" t="s">
        <v>188</v>
      </c>
      <c r="B31" s="39" t="s">
        <v>187</v>
      </c>
      <c r="C31" s="31">
        <v>59</v>
      </c>
      <c r="D31" s="32">
        <v>2.7747600000000001</v>
      </c>
      <c r="E31" s="163">
        <f t="shared" si="0"/>
        <v>4.7029830508474575</v>
      </c>
    </row>
    <row r="32" spans="1:5" s="19" customFormat="1" ht="73.5" customHeight="1">
      <c r="A32" s="37" t="s">
        <v>189</v>
      </c>
      <c r="B32" s="102" t="s">
        <v>190</v>
      </c>
      <c r="C32" s="31">
        <f>C33</f>
        <v>20.2</v>
      </c>
      <c r="D32" s="31">
        <f>D33</f>
        <v>0</v>
      </c>
      <c r="E32" s="163">
        <f t="shared" si="0"/>
        <v>0</v>
      </c>
    </row>
    <row r="33" spans="1:5" s="19" customFormat="1" ht="73.5" customHeight="1">
      <c r="A33" s="37" t="s">
        <v>191</v>
      </c>
      <c r="B33" s="102" t="s">
        <v>192</v>
      </c>
      <c r="C33" s="31">
        <f>C34</f>
        <v>20.2</v>
      </c>
      <c r="D33" s="31">
        <f>D34</f>
        <v>0</v>
      </c>
      <c r="E33" s="163">
        <f t="shared" si="0"/>
        <v>0</v>
      </c>
    </row>
    <row r="34" spans="1:5" s="19" customFormat="1" ht="73.5" customHeight="1">
      <c r="A34" s="37" t="s">
        <v>193</v>
      </c>
      <c r="B34" s="102" t="s">
        <v>194</v>
      </c>
      <c r="C34" s="31">
        <v>20.2</v>
      </c>
      <c r="D34" s="32">
        <v>0</v>
      </c>
      <c r="E34" s="163">
        <f t="shared" si="0"/>
        <v>0</v>
      </c>
    </row>
    <row r="35" spans="1:5" s="19" customFormat="1" ht="21.75" hidden="1" customHeight="1">
      <c r="A35" s="159" t="s">
        <v>225</v>
      </c>
      <c r="B35" s="157" t="s">
        <v>226</v>
      </c>
      <c r="C35" s="160">
        <f>C36</f>
        <v>0</v>
      </c>
      <c r="D35" s="161">
        <f>D36</f>
        <v>0</v>
      </c>
      <c r="E35" s="163"/>
    </row>
    <row r="36" spans="1:5" s="19" customFormat="1" ht="29.25" hidden="1" customHeight="1">
      <c r="A36" s="152" t="s">
        <v>227</v>
      </c>
      <c r="B36" s="152" t="s">
        <v>228</v>
      </c>
      <c r="C36" s="29">
        <v>0</v>
      </c>
      <c r="D36" s="153">
        <v>0</v>
      </c>
      <c r="E36" s="163"/>
    </row>
    <row r="37" spans="1:5" s="19" customFormat="1" ht="45.75" customHeight="1">
      <c r="A37" s="157" t="s">
        <v>245</v>
      </c>
      <c r="B37" s="157" t="s">
        <v>241</v>
      </c>
      <c r="C37" s="162">
        <f t="shared" ref="C37:D39" si="2">C38</f>
        <v>243</v>
      </c>
      <c r="D37" s="162">
        <f t="shared" si="2"/>
        <v>243</v>
      </c>
      <c r="E37" s="163">
        <f t="shared" si="0"/>
        <v>100</v>
      </c>
    </row>
    <row r="38" spans="1:5" s="19" customFormat="1" ht="45.75" customHeight="1">
      <c r="A38" s="149" t="s">
        <v>246</v>
      </c>
      <c r="B38" s="149" t="s">
        <v>242</v>
      </c>
      <c r="C38" s="158">
        <f t="shared" si="2"/>
        <v>243</v>
      </c>
      <c r="D38" s="158">
        <f t="shared" si="2"/>
        <v>243</v>
      </c>
      <c r="E38" s="163">
        <f t="shared" si="0"/>
        <v>100</v>
      </c>
    </row>
    <row r="39" spans="1:5" s="19" customFormat="1" ht="45.75" customHeight="1">
      <c r="A39" s="149" t="s">
        <v>247</v>
      </c>
      <c r="B39" s="149" t="s">
        <v>243</v>
      </c>
      <c r="C39" s="158">
        <f t="shared" si="2"/>
        <v>243</v>
      </c>
      <c r="D39" s="158">
        <f t="shared" si="2"/>
        <v>243</v>
      </c>
      <c r="E39" s="163">
        <f t="shared" si="0"/>
        <v>100</v>
      </c>
    </row>
    <row r="40" spans="1:5" s="19" customFormat="1" ht="45.75" customHeight="1">
      <c r="A40" s="149" t="s">
        <v>248</v>
      </c>
      <c r="B40" s="149" t="s">
        <v>244</v>
      </c>
      <c r="C40" s="158">
        <f>243</f>
        <v>243</v>
      </c>
      <c r="D40" s="158">
        <f>243</f>
        <v>243</v>
      </c>
      <c r="E40" s="163">
        <f t="shared" si="0"/>
        <v>100</v>
      </c>
    </row>
    <row r="41" spans="1:5" s="9" customFormat="1" ht="25.5">
      <c r="A41" s="154" t="s">
        <v>94</v>
      </c>
      <c r="B41" s="155" t="s">
        <v>95</v>
      </c>
      <c r="C41" s="156">
        <f>C47+C52+C42+C46</f>
        <v>55112.6</v>
      </c>
      <c r="D41" s="156">
        <f>D47+D52+D42+D46</f>
        <v>1106.3357999999998</v>
      </c>
      <c r="E41" s="163">
        <f t="shared" si="0"/>
        <v>2.0074099207803657</v>
      </c>
    </row>
    <row r="42" spans="1:5" s="9" customFormat="1" ht="18.75" customHeight="1">
      <c r="A42" s="40" t="s">
        <v>96</v>
      </c>
      <c r="B42" s="41" t="s">
        <v>97</v>
      </c>
      <c r="C42" s="42">
        <f>C45</f>
        <v>171.4</v>
      </c>
      <c r="D42" s="42">
        <f>D45</f>
        <v>42.9</v>
      </c>
      <c r="E42" s="163">
        <f t="shared" si="0"/>
        <v>25.029171528588094</v>
      </c>
    </row>
    <row r="43" spans="1:5" s="9" customFormat="1">
      <c r="A43" s="40" t="s">
        <v>98</v>
      </c>
      <c r="B43" s="41" t="s">
        <v>99</v>
      </c>
      <c r="C43" s="42">
        <f>C44</f>
        <v>0</v>
      </c>
      <c r="D43" s="42">
        <f>D44</f>
        <v>0</v>
      </c>
      <c r="E43" s="163"/>
    </row>
    <row r="44" spans="1:5" s="9" customFormat="1" ht="25.5" hidden="1">
      <c r="A44" s="43" t="s">
        <v>100</v>
      </c>
      <c r="B44" s="44" t="s">
        <v>101</v>
      </c>
      <c r="C44" s="124"/>
      <c r="D44" s="124"/>
      <c r="E44" s="163" t="e">
        <f t="shared" si="0"/>
        <v>#DIV/0!</v>
      </c>
    </row>
    <row r="45" spans="1:5" s="9" customFormat="1" ht="25.5">
      <c r="A45" s="121" t="s">
        <v>201</v>
      </c>
      <c r="B45" s="122" t="s">
        <v>202</v>
      </c>
      <c r="C45" s="124">
        <v>171.4</v>
      </c>
      <c r="D45" s="124">
        <v>42.9</v>
      </c>
      <c r="E45" s="163">
        <f t="shared" si="0"/>
        <v>25.029171528588094</v>
      </c>
    </row>
    <row r="46" spans="1:5" s="9" customFormat="1">
      <c r="A46" s="123" t="s">
        <v>203</v>
      </c>
      <c r="B46" s="122" t="s">
        <v>204</v>
      </c>
      <c r="C46" s="124">
        <v>113.2</v>
      </c>
      <c r="D46" s="124">
        <v>84.16798</v>
      </c>
      <c r="E46" s="163">
        <f t="shared" si="0"/>
        <v>74.353339222614835</v>
      </c>
    </row>
    <row r="47" spans="1:5" s="9" customFormat="1" ht="25.5">
      <c r="A47" s="40" t="s">
        <v>102</v>
      </c>
      <c r="B47" s="41" t="s">
        <v>103</v>
      </c>
      <c r="C47" s="125">
        <f>C48+C50</f>
        <v>90</v>
      </c>
      <c r="D47" s="125">
        <f>D48+D50</f>
        <v>14.46782</v>
      </c>
      <c r="E47" s="163">
        <f t="shared" si="0"/>
        <v>16.075355555555554</v>
      </c>
    </row>
    <row r="48" spans="1:5" s="9" customFormat="1" ht="24.75" customHeight="1">
      <c r="A48" s="45" t="s">
        <v>104</v>
      </c>
      <c r="B48" s="46" t="s">
        <v>105</v>
      </c>
      <c r="C48" s="125">
        <f>C49</f>
        <v>89.8</v>
      </c>
      <c r="D48" s="125">
        <f>D49</f>
        <v>14.46782</v>
      </c>
      <c r="E48" s="163">
        <f t="shared" si="0"/>
        <v>16.111158129175944</v>
      </c>
    </row>
    <row r="49" spans="1:5" s="9" customFormat="1" ht="38.25">
      <c r="A49" s="47" t="s">
        <v>106</v>
      </c>
      <c r="B49" s="46" t="s">
        <v>107</v>
      </c>
      <c r="C49" s="125">
        <v>89.8</v>
      </c>
      <c r="D49" s="125">
        <v>14.46782</v>
      </c>
      <c r="E49" s="163">
        <f t="shared" si="0"/>
        <v>16.111158129175944</v>
      </c>
    </row>
    <row r="50" spans="1:5" s="9" customFormat="1" ht="25.5">
      <c r="A50" s="40" t="s">
        <v>108</v>
      </c>
      <c r="B50" s="41" t="s">
        <v>109</v>
      </c>
      <c r="C50" s="125">
        <f>C51</f>
        <v>0.2</v>
      </c>
      <c r="D50" s="125">
        <f>D51</f>
        <v>0</v>
      </c>
      <c r="E50" s="163">
        <f t="shared" si="0"/>
        <v>0</v>
      </c>
    </row>
    <row r="51" spans="1:5" s="9" customFormat="1" ht="38.25">
      <c r="A51" s="40" t="s">
        <v>110</v>
      </c>
      <c r="B51" s="41" t="s">
        <v>111</v>
      </c>
      <c r="C51" s="126">
        <v>0.2</v>
      </c>
      <c r="D51" s="127">
        <v>0</v>
      </c>
      <c r="E51" s="163">
        <f t="shared" si="0"/>
        <v>0</v>
      </c>
    </row>
    <row r="52" spans="1:5">
      <c r="A52" s="40" t="s">
        <v>112</v>
      </c>
      <c r="B52" s="41" t="s">
        <v>113</v>
      </c>
      <c r="C52" s="126">
        <f>C53</f>
        <v>54738</v>
      </c>
      <c r="D52" s="126">
        <f>D53</f>
        <v>964.8</v>
      </c>
      <c r="E52" s="163">
        <f t="shared" si="0"/>
        <v>1.7625780993094375</v>
      </c>
    </row>
    <row r="53" spans="1:5" ht="51">
      <c r="A53" s="40" t="s">
        <v>114</v>
      </c>
      <c r="B53" s="48" t="s">
        <v>115</v>
      </c>
      <c r="C53" s="126">
        <f>C54</f>
        <v>54738</v>
      </c>
      <c r="D53" s="126">
        <f>D54</f>
        <v>964.8</v>
      </c>
      <c r="E53" s="163">
        <f t="shared" si="0"/>
        <v>1.7625780993094375</v>
      </c>
    </row>
    <row r="54" spans="1:5" ht="63.75">
      <c r="A54" s="49" t="s">
        <v>116</v>
      </c>
      <c r="B54" s="50" t="s">
        <v>117</v>
      </c>
      <c r="C54" s="119">
        <f>5+2629.9+52103.1</f>
        <v>54738</v>
      </c>
      <c r="D54" s="119">
        <v>964.8</v>
      </c>
      <c r="E54" s="163">
        <f t="shared" si="0"/>
        <v>1.7625780993094375</v>
      </c>
    </row>
  </sheetData>
  <sheetProtection selectLockedCells="1" selectUnlockedCells="1"/>
  <autoFilter ref="A10:E10"/>
  <mergeCells count="9">
    <mergeCell ref="C1:E2"/>
    <mergeCell ref="C5:E5"/>
    <mergeCell ref="A6:E6"/>
    <mergeCell ref="A8:A9"/>
    <mergeCell ref="B8:B9"/>
    <mergeCell ref="C3:E3"/>
    <mergeCell ref="C8:C9"/>
    <mergeCell ref="D8:D9"/>
    <mergeCell ref="E8:E9"/>
  </mergeCells>
  <phoneticPr fontId="41" type="noConversion"/>
  <pageMargins left="0.70866141732283472" right="0.70866141732283472" top="0.74803149606299213" bottom="0.74803149606299213" header="0.51181102362204722" footer="0.51181102362204722"/>
  <pageSetup paperSize="9" scale="6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U142"/>
  <sheetViews>
    <sheetView view="pageBreakPreview" zoomScaleSheetLayoutView="100" workbookViewId="0">
      <selection activeCell="H6" sqref="H6:K6"/>
    </sheetView>
  </sheetViews>
  <sheetFormatPr defaultColWidth="9" defaultRowHeight="12.75"/>
  <cols>
    <col min="1" max="1" width="37.5" style="1" customWidth="1"/>
    <col min="2" max="2" width="4.1640625" style="1" customWidth="1"/>
    <col min="3" max="3" width="4.5" style="1" customWidth="1"/>
    <col min="4" max="6" width="4.1640625" style="1" customWidth="1"/>
    <col min="7" max="7" width="8.33203125" style="1" customWidth="1"/>
    <col min="8" max="8" width="4.1640625" style="1" customWidth="1"/>
    <col min="9" max="11" width="14" style="1" customWidth="1"/>
    <col min="12" max="12" width="20.5" style="137" customWidth="1"/>
    <col min="13" max="14" width="9" style="137"/>
    <col min="15" max="15" width="11.83203125" style="137" customWidth="1"/>
    <col min="16" max="16" width="14.33203125" style="137" customWidth="1"/>
    <col min="17" max="17" width="15.5" style="137" customWidth="1"/>
    <col min="18" max="18" width="12.83203125" style="137" bestFit="1" customWidth="1"/>
    <col min="19" max="19" width="12.83203125" style="137" customWidth="1"/>
    <col min="20" max="20" width="12.83203125" style="137" bestFit="1" customWidth="1"/>
    <col min="21" max="16384" width="9" style="137"/>
  </cols>
  <sheetData>
    <row r="2" spans="1:12" s="147" customFormat="1" ht="15" customHeight="1">
      <c r="A2" s="2"/>
      <c r="B2" s="2"/>
      <c r="C2" s="2"/>
      <c r="D2" s="2"/>
      <c r="E2" s="2"/>
      <c r="F2" s="2"/>
      <c r="G2" s="2"/>
      <c r="H2" s="175" t="s">
        <v>216</v>
      </c>
      <c r="I2" s="175"/>
      <c r="J2" s="175"/>
      <c r="K2" s="175"/>
      <c r="L2" s="141"/>
    </row>
    <row r="3" spans="1:12" s="147" customFormat="1" ht="15" customHeight="1">
      <c r="A3" s="2"/>
      <c r="B3" s="2"/>
      <c r="C3" s="2"/>
      <c r="D3" s="2"/>
      <c r="E3" s="2"/>
      <c r="F3" s="2"/>
      <c r="G3" s="2"/>
      <c r="H3" s="175" t="s">
        <v>231</v>
      </c>
      <c r="I3" s="176"/>
      <c r="J3" s="176"/>
      <c r="K3" s="176"/>
      <c r="L3" s="141"/>
    </row>
    <row r="4" spans="1:12" s="147" customFormat="1" ht="15" customHeight="1">
      <c r="A4" s="2"/>
      <c r="B4" s="2"/>
      <c r="C4" s="2"/>
      <c r="D4" s="2"/>
      <c r="E4" s="2"/>
      <c r="F4" s="2"/>
      <c r="G4" s="2"/>
      <c r="H4" s="175" t="s">
        <v>217</v>
      </c>
      <c r="I4" s="176"/>
      <c r="J4" s="176"/>
      <c r="K4" s="176"/>
      <c r="L4" s="141"/>
    </row>
    <row r="5" spans="1:12" s="147" customFormat="1" ht="15" customHeight="1">
      <c r="A5" s="2"/>
      <c r="B5" s="2"/>
      <c r="C5" s="2"/>
      <c r="D5" s="2"/>
      <c r="E5" s="2"/>
      <c r="F5" s="2"/>
      <c r="G5" s="2"/>
      <c r="H5" s="175" t="s">
        <v>218</v>
      </c>
      <c r="I5" s="175"/>
      <c r="J5" s="175"/>
      <c r="K5" s="175"/>
      <c r="L5" s="146"/>
    </row>
    <row r="6" spans="1:12" s="147" customFormat="1" ht="15" customHeight="1">
      <c r="A6" s="2"/>
      <c r="B6" s="2"/>
      <c r="C6" s="2"/>
      <c r="D6" s="2"/>
      <c r="E6" s="2"/>
      <c r="F6" s="2"/>
      <c r="G6" s="2"/>
      <c r="H6" s="177" t="s">
        <v>251</v>
      </c>
      <c r="I6" s="176"/>
      <c r="J6" s="176"/>
      <c r="K6" s="176"/>
      <c r="L6" s="141"/>
    </row>
    <row r="7" spans="1:12" ht="9.75" customHeight="1">
      <c r="A7" s="2"/>
      <c r="B7" s="2"/>
      <c r="C7" s="51"/>
      <c r="D7" s="51"/>
      <c r="E7" s="51"/>
      <c r="F7" s="51"/>
      <c r="G7" s="51"/>
      <c r="H7" s="148"/>
      <c r="I7" s="148"/>
      <c r="J7" s="148"/>
      <c r="K7" s="148"/>
    </row>
    <row r="8" spans="1:12" ht="64.5" customHeight="1">
      <c r="A8" s="178" t="s">
        <v>235</v>
      </c>
      <c r="B8" s="178"/>
      <c r="C8" s="178"/>
      <c r="D8" s="178"/>
      <c r="E8" s="178"/>
      <c r="F8" s="178"/>
      <c r="G8" s="178"/>
      <c r="H8" s="178"/>
      <c r="I8" s="178"/>
      <c r="J8" s="178"/>
      <c r="K8" s="178"/>
    </row>
    <row r="9" spans="1:12" ht="15" customHeight="1">
      <c r="A9" s="3"/>
      <c r="B9" s="3"/>
      <c r="C9" s="3"/>
      <c r="D9" s="3"/>
      <c r="E9" s="3"/>
      <c r="F9" s="3"/>
      <c r="G9" s="3"/>
      <c r="H9" s="179" t="s">
        <v>58</v>
      </c>
      <c r="I9" s="179"/>
      <c r="J9" s="179"/>
      <c r="K9" s="179"/>
    </row>
    <row r="10" spans="1:12" ht="19.899999999999999" customHeight="1">
      <c r="A10" s="174" t="s">
        <v>60</v>
      </c>
      <c r="B10" s="174" t="s">
        <v>118</v>
      </c>
      <c r="C10" s="174" t="s">
        <v>119</v>
      </c>
      <c r="D10" s="174" t="s">
        <v>120</v>
      </c>
      <c r="E10" s="174"/>
      <c r="F10" s="174"/>
      <c r="G10" s="174"/>
      <c r="H10" s="174" t="s">
        <v>121</v>
      </c>
      <c r="I10" s="168" t="s">
        <v>232</v>
      </c>
      <c r="J10" s="170" t="s">
        <v>233</v>
      </c>
      <c r="K10" s="172" t="s">
        <v>234</v>
      </c>
    </row>
    <row r="11" spans="1:12" ht="16.350000000000001" customHeight="1">
      <c r="A11" s="174"/>
      <c r="B11" s="174"/>
      <c r="C11" s="174"/>
      <c r="D11" s="174"/>
      <c r="E11" s="174"/>
      <c r="F11" s="174"/>
      <c r="G11" s="174"/>
      <c r="H11" s="174"/>
      <c r="I11" s="169"/>
      <c r="J11" s="171"/>
      <c r="K11" s="173"/>
    </row>
    <row r="12" spans="1:12" ht="14.45" customHeight="1">
      <c r="A12" s="4" t="s">
        <v>57</v>
      </c>
      <c r="B12" s="4" t="s">
        <v>61</v>
      </c>
      <c r="C12" s="4" t="s">
        <v>62</v>
      </c>
      <c r="D12" s="4" t="s">
        <v>63</v>
      </c>
      <c r="E12" s="4" t="s">
        <v>122</v>
      </c>
      <c r="F12" s="4" t="s">
        <v>123</v>
      </c>
      <c r="G12" s="4" t="s">
        <v>124</v>
      </c>
      <c r="H12" s="4" t="s">
        <v>125</v>
      </c>
      <c r="I12" s="4" t="s">
        <v>126</v>
      </c>
      <c r="J12" s="4" t="s">
        <v>127</v>
      </c>
      <c r="K12" s="4" t="s">
        <v>128</v>
      </c>
    </row>
    <row r="13" spans="1:12" ht="14.45" customHeight="1">
      <c r="A13" s="6" t="s">
        <v>129</v>
      </c>
      <c r="B13" s="6"/>
      <c r="C13" s="6"/>
      <c r="D13" s="6"/>
      <c r="E13" s="6"/>
      <c r="F13" s="6"/>
      <c r="G13" s="6"/>
      <c r="H13" s="6"/>
      <c r="I13" s="114">
        <f>I14+I56+I72+I96+I121+I129+I136+I65</f>
        <v>56590.415000000001</v>
      </c>
      <c r="J13" s="114">
        <f>J14+J56+J72+J96+J121+J129+J136+J65</f>
        <v>1616.2644099999998</v>
      </c>
      <c r="K13" s="114">
        <f>J13/I13*100</f>
        <v>2.8560744960078481</v>
      </c>
    </row>
    <row r="14" spans="1:12">
      <c r="A14" s="5" t="s">
        <v>130</v>
      </c>
      <c r="B14" s="52" t="s">
        <v>131</v>
      </c>
      <c r="C14" s="5"/>
      <c r="D14" s="5"/>
      <c r="E14" s="5"/>
      <c r="F14" s="5"/>
      <c r="G14" s="5"/>
      <c r="H14" s="5"/>
      <c r="I14" s="114">
        <f>I15+I25+I50+I44</f>
        <v>1051.89348</v>
      </c>
      <c r="J14" s="114">
        <f>J15+J25+J50+J44</f>
        <v>331.80446999999998</v>
      </c>
      <c r="K14" s="114">
        <f t="shared" ref="K14:K77" si="0">J14/I14*100</f>
        <v>31.543542792945157</v>
      </c>
    </row>
    <row r="15" spans="1:12" ht="34.5" customHeight="1">
      <c r="A15" s="6" t="s">
        <v>132</v>
      </c>
      <c r="B15" s="53" t="s">
        <v>131</v>
      </c>
      <c r="C15" s="53" t="s">
        <v>133</v>
      </c>
      <c r="D15" s="52"/>
      <c r="E15" s="52"/>
      <c r="F15" s="52"/>
      <c r="G15" s="52"/>
      <c r="H15" s="53"/>
      <c r="I15" s="114">
        <f>I16+I21</f>
        <v>266.66377999999997</v>
      </c>
      <c r="J15" s="114">
        <f>J16+J21</f>
        <v>98.924499999999995</v>
      </c>
      <c r="K15" s="114">
        <f t="shared" si="0"/>
        <v>37.097089075989246</v>
      </c>
    </row>
    <row r="16" spans="1:12" ht="60">
      <c r="A16" s="6" t="s">
        <v>176</v>
      </c>
      <c r="B16" s="53" t="s">
        <v>131</v>
      </c>
      <c r="C16" s="53" t="s">
        <v>133</v>
      </c>
      <c r="D16" s="53">
        <v>65</v>
      </c>
      <c r="E16" s="53"/>
      <c r="F16" s="53"/>
      <c r="G16" s="53"/>
      <c r="H16" s="53"/>
      <c r="I16" s="113">
        <f t="shared" ref="I16:J19" si="1">I17</f>
        <v>216.66378</v>
      </c>
      <c r="J16" s="113">
        <f t="shared" si="1"/>
        <v>48.924500000000002</v>
      </c>
      <c r="K16" s="114">
        <f t="shared" si="0"/>
        <v>22.580839307797547</v>
      </c>
    </row>
    <row r="17" spans="1:21" ht="48">
      <c r="A17" s="6" t="s">
        <v>177</v>
      </c>
      <c r="B17" s="53" t="s">
        <v>131</v>
      </c>
      <c r="C17" s="53" t="s">
        <v>133</v>
      </c>
      <c r="D17" s="53">
        <v>65</v>
      </c>
      <c r="E17" s="53" t="s">
        <v>57</v>
      </c>
      <c r="F17" s="53"/>
      <c r="G17" s="53"/>
      <c r="H17" s="53"/>
      <c r="I17" s="113">
        <f t="shared" si="1"/>
        <v>216.66378</v>
      </c>
      <c r="J17" s="113">
        <f t="shared" si="1"/>
        <v>48.924500000000002</v>
      </c>
      <c r="K17" s="114">
        <f t="shared" si="0"/>
        <v>22.580839307797547</v>
      </c>
    </row>
    <row r="18" spans="1:21" ht="24">
      <c r="A18" s="6" t="s">
        <v>136</v>
      </c>
      <c r="B18" s="53" t="s">
        <v>131</v>
      </c>
      <c r="C18" s="53" t="s">
        <v>133</v>
      </c>
      <c r="D18" s="53">
        <v>65</v>
      </c>
      <c r="E18" s="53" t="s">
        <v>57</v>
      </c>
      <c r="F18" s="53" t="s">
        <v>135</v>
      </c>
      <c r="G18" s="53">
        <v>41150</v>
      </c>
      <c r="H18" s="53"/>
      <c r="I18" s="113">
        <f t="shared" si="1"/>
        <v>216.66378</v>
      </c>
      <c r="J18" s="113">
        <f t="shared" si="1"/>
        <v>48.924500000000002</v>
      </c>
      <c r="K18" s="114">
        <f t="shared" si="0"/>
        <v>22.580839307797547</v>
      </c>
      <c r="N18" s="142"/>
      <c r="O18" s="143"/>
      <c r="P18" s="143"/>
      <c r="Q18" s="143"/>
      <c r="R18" s="144"/>
      <c r="S18" s="144"/>
      <c r="T18" s="144"/>
      <c r="U18" s="142"/>
    </row>
    <row r="19" spans="1:21" ht="72">
      <c r="A19" s="6" t="s">
        <v>137</v>
      </c>
      <c r="B19" s="53" t="s">
        <v>131</v>
      </c>
      <c r="C19" s="53" t="s">
        <v>133</v>
      </c>
      <c r="D19" s="53">
        <v>65</v>
      </c>
      <c r="E19" s="53" t="s">
        <v>57</v>
      </c>
      <c r="F19" s="53" t="s">
        <v>135</v>
      </c>
      <c r="G19" s="53">
        <v>41150</v>
      </c>
      <c r="H19" s="53">
        <v>100</v>
      </c>
      <c r="I19" s="113">
        <f t="shared" si="1"/>
        <v>216.66378</v>
      </c>
      <c r="J19" s="113">
        <f t="shared" si="1"/>
        <v>48.924500000000002</v>
      </c>
      <c r="K19" s="114">
        <f t="shared" si="0"/>
        <v>22.580839307797547</v>
      </c>
    </row>
    <row r="20" spans="1:21" ht="36">
      <c r="A20" s="6" t="s">
        <v>138</v>
      </c>
      <c r="B20" s="53" t="s">
        <v>131</v>
      </c>
      <c r="C20" s="53" t="s">
        <v>133</v>
      </c>
      <c r="D20" s="53">
        <v>65</v>
      </c>
      <c r="E20" s="53" t="s">
        <v>57</v>
      </c>
      <c r="F20" s="53" t="s">
        <v>135</v>
      </c>
      <c r="G20" s="53">
        <v>41150</v>
      </c>
      <c r="H20" s="53">
        <v>120</v>
      </c>
      <c r="I20" s="113">
        <v>216.66378</v>
      </c>
      <c r="J20" s="113">
        <v>48.924500000000002</v>
      </c>
      <c r="K20" s="114">
        <f t="shared" si="0"/>
        <v>22.580839307797547</v>
      </c>
      <c r="L20" s="138" t="s">
        <v>196</v>
      </c>
      <c r="M20" s="139" t="s">
        <v>195</v>
      </c>
      <c r="N20" s="139"/>
    </row>
    <row r="21" spans="1:21" ht="24">
      <c r="A21" s="6" t="s">
        <v>209</v>
      </c>
      <c r="B21" s="53" t="s">
        <v>131</v>
      </c>
      <c r="C21" s="53" t="s">
        <v>133</v>
      </c>
      <c r="D21" s="53" t="s">
        <v>141</v>
      </c>
      <c r="E21" s="53" t="s">
        <v>57</v>
      </c>
      <c r="F21" s="53" t="s">
        <v>135</v>
      </c>
      <c r="G21" s="53" t="s">
        <v>211</v>
      </c>
      <c r="H21" s="6"/>
      <c r="I21" s="113">
        <f t="shared" ref="I21:J23" si="2">I22</f>
        <v>50</v>
      </c>
      <c r="J21" s="113">
        <f t="shared" si="2"/>
        <v>50</v>
      </c>
      <c r="K21" s="114">
        <f t="shared" si="0"/>
        <v>100</v>
      </c>
      <c r="L21" s="138"/>
      <c r="M21" s="139"/>
      <c r="N21" s="139"/>
    </row>
    <row r="22" spans="1:21" ht="60">
      <c r="A22" s="62" t="s">
        <v>210</v>
      </c>
      <c r="B22" s="53" t="s">
        <v>131</v>
      </c>
      <c r="C22" s="53" t="s">
        <v>133</v>
      </c>
      <c r="D22" s="53" t="s">
        <v>141</v>
      </c>
      <c r="E22" s="53" t="s">
        <v>57</v>
      </c>
      <c r="F22" s="53" t="s">
        <v>135</v>
      </c>
      <c r="G22" s="53" t="s">
        <v>212</v>
      </c>
      <c r="H22" s="6"/>
      <c r="I22" s="113">
        <f t="shared" si="2"/>
        <v>50</v>
      </c>
      <c r="J22" s="113">
        <f t="shared" si="2"/>
        <v>50</v>
      </c>
      <c r="K22" s="114">
        <f t="shared" si="0"/>
        <v>100</v>
      </c>
      <c r="L22" s="138"/>
      <c r="M22" s="139"/>
      <c r="N22" s="139"/>
    </row>
    <row r="23" spans="1:21" ht="72">
      <c r="A23" s="6" t="s">
        <v>137</v>
      </c>
      <c r="B23" s="53" t="s">
        <v>131</v>
      </c>
      <c r="C23" s="53" t="s">
        <v>133</v>
      </c>
      <c r="D23" s="53" t="s">
        <v>141</v>
      </c>
      <c r="E23" s="53" t="s">
        <v>57</v>
      </c>
      <c r="F23" s="53" t="s">
        <v>135</v>
      </c>
      <c r="G23" s="53" t="s">
        <v>212</v>
      </c>
      <c r="H23" s="6">
        <v>100</v>
      </c>
      <c r="I23" s="113">
        <f t="shared" si="2"/>
        <v>50</v>
      </c>
      <c r="J23" s="113">
        <f t="shared" si="2"/>
        <v>50</v>
      </c>
      <c r="K23" s="114">
        <f t="shared" si="0"/>
        <v>100</v>
      </c>
      <c r="L23" s="138"/>
      <c r="M23" s="139"/>
      <c r="N23" s="139"/>
    </row>
    <row r="24" spans="1:21" ht="36">
      <c r="A24" s="6" t="s">
        <v>138</v>
      </c>
      <c r="B24" s="53" t="s">
        <v>131</v>
      </c>
      <c r="C24" s="53" t="s">
        <v>133</v>
      </c>
      <c r="D24" s="53" t="s">
        <v>141</v>
      </c>
      <c r="E24" s="53" t="s">
        <v>57</v>
      </c>
      <c r="F24" s="53" t="s">
        <v>135</v>
      </c>
      <c r="G24" s="53" t="s">
        <v>212</v>
      </c>
      <c r="H24" s="6">
        <v>120</v>
      </c>
      <c r="I24" s="113">
        <f>50</f>
        <v>50</v>
      </c>
      <c r="J24" s="113">
        <f>50</f>
        <v>50</v>
      </c>
      <c r="K24" s="114">
        <f t="shared" si="0"/>
        <v>100</v>
      </c>
      <c r="L24" s="138"/>
      <c r="M24" s="139"/>
      <c r="N24" s="139"/>
    </row>
    <row r="25" spans="1:21" ht="57.75" customHeight="1">
      <c r="A25" s="6" t="s">
        <v>139</v>
      </c>
      <c r="B25" s="53" t="s">
        <v>131</v>
      </c>
      <c r="C25" s="53" t="s">
        <v>140</v>
      </c>
      <c r="D25" s="53"/>
      <c r="E25" s="53"/>
      <c r="F25" s="53"/>
      <c r="G25" s="53"/>
      <c r="H25" s="6"/>
      <c r="I25" s="114">
        <f>I26</f>
        <v>775.92970000000014</v>
      </c>
      <c r="J25" s="114">
        <f>J26</f>
        <v>232.87996999999999</v>
      </c>
      <c r="K25" s="114">
        <f t="shared" si="0"/>
        <v>30.013024375790735</v>
      </c>
      <c r="L25" s="139"/>
      <c r="M25" s="139"/>
      <c r="N25" s="139"/>
    </row>
    <row r="26" spans="1:21" ht="60">
      <c r="A26" s="6" t="s">
        <v>180</v>
      </c>
      <c r="B26" s="53" t="s">
        <v>131</v>
      </c>
      <c r="C26" s="53" t="s">
        <v>140</v>
      </c>
      <c r="D26" s="53" t="s">
        <v>141</v>
      </c>
      <c r="E26" s="53"/>
      <c r="F26" s="53"/>
      <c r="G26" s="53"/>
      <c r="H26" s="6"/>
      <c r="I26" s="113">
        <f>I27</f>
        <v>775.92970000000014</v>
      </c>
      <c r="J26" s="113">
        <f>J27</f>
        <v>232.87996999999999</v>
      </c>
      <c r="K26" s="114">
        <f t="shared" si="0"/>
        <v>30.013024375790735</v>
      </c>
      <c r="L26" s="139"/>
      <c r="M26" s="139"/>
      <c r="N26" s="139"/>
    </row>
    <row r="27" spans="1:21" ht="60">
      <c r="A27" s="6" t="s">
        <v>178</v>
      </c>
      <c r="B27" s="53" t="s">
        <v>131</v>
      </c>
      <c r="C27" s="53" t="s">
        <v>140</v>
      </c>
      <c r="D27" s="53" t="s">
        <v>141</v>
      </c>
      <c r="E27" s="53" t="s">
        <v>62</v>
      </c>
      <c r="F27" s="53"/>
      <c r="G27" s="53"/>
      <c r="H27" s="6"/>
      <c r="I27" s="113">
        <f>I28+I31+I41+I37</f>
        <v>775.92970000000014</v>
      </c>
      <c r="J27" s="113">
        <f>J28+J31+J41+J37</f>
        <v>232.87996999999999</v>
      </c>
      <c r="K27" s="114">
        <f t="shared" si="0"/>
        <v>30.013024375790735</v>
      </c>
      <c r="L27" s="139"/>
      <c r="M27" s="139"/>
      <c r="N27" s="139"/>
    </row>
    <row r="28" spans="1:21" ht="36">
      <c r="A28" s="6" t="s">
        <v>142</v>
      </c>
      <c r="B28" s="53" t="s">
        <v>131</v>
      </c>
      <c r="C28" s="53" t="s">
        <v>140</v>
      </c>
      <c r="D28" s="53" t="s">
        <v>141</v>
      </c>
      <c r="E28" s="53" t="s">
        <v>62</v>
      </c>
      <c r="F28" s="53" t="s">
        <v>135</v>
      </c>
      <c r="G28" s="53" t="s">
        <v>143</v>
      </c>
      <c r="H28" s="6"/>
      <c r="I28" s="113">
        <f>I29</f>
        <v>227.07499999999999</v>
      </c>
      <c r="J28" s="113">
        <f>J29</f>
        <v>65.148610000000005</v>
      </c>
      <c r="K28" s="114">
        <f t="shared" si="0"/>
        <v>28.690349003633166</v>
      </c>
      <c r="L28" s="139"/>
      <c r="M28" s="139"/>
      <c r="N28" s="139"/>
    </row>
    <row r="29" spans="1:21" ht="72">
      <c r="A29" s="6" t="s">
        <v>137</v>
      </c>
      <c r="B29" s="53" t="s">
        <v>131</v>
      </c>
      <c r="C29" s="53" t="s">
        <v>140</v>
      </c>
      <c r="D29" s="53" t="s">
        <v>141</v>
      </c>
      <c r="E29" s="53" t="s">
        <v>62</v>
      </c>
      <c r="F29" s="53" t="s">
        <v>135</v>
      </c>
      <c r="G29" s="53" t="s">
        <v>143</v>
      </c>
      <c r="H29" s="6">
        <v>100</v>
      </c>
      <c r="I29" s="113">
        <f>I30</f>
        <v>227.07499999999999</v>
      </c>
      <c r="J29" s="113">
        <f>J30</f>
        <v>65.148610000000005</v>
      </c>
      <c r="K29" s="114">
        <f t="shared" si="0"/>
        <v>28.690349003633166</v>
      </c>
      <c r="L29" s="139"/>
      <c r="M29" s="139"/>
      <c r="N29" s="139"/>
    </row>
    <row r="30" spans="1:21" ht="38.25">
      <c r="A30" s="6" t="s">
        <v>138</v>
      </c>
      <c r="B30" s="53" t="s">
        <v>131</v>
      </c>
      <c r="C30" s="53" t="s">
        <v>140</v>
      </c>
      <c r="D30" s="53" t="s">
        <v>141</v>
      </c>
      <c r="E30" s="53" t="s">
        <v>62</v>
      </c>
      <c r="F30" s="53" t="s">
        <v>135</v>
      </c>
      <c r="G30" s="53" t="s">
        <v>143</v>
      </c>
      <c r="H30" s="6">
        <v>120</v>
      </c>
      <c r="I30" s="113">
        <v>227.07499999999999</v>
      </c>
      <c r="J30" s="113">
        <v>65.148610000000005</v>
      </c>
      <c r="K30" s="114">
        <f t="shared" si="0"/>
        <v>28.690349003633166</v>
      </c>
      <c r="L30" s="139" t="s">
        <v>197</v>
      </c>
      <c r="M30" s="139" t="s">
        <v>198</v>
      </c>
      <c r="N30" s="139"/>
    </row>
    <row r="31" spans="1:21" ht="24">
      <c r="A31" s="6" t="s">
        <v>144</v>
      </c>
      <c r="B31" s="53" t="s">
        <v>131</v>
      </c>
      <c r="C31" s="53" t="s">
        <v>140</v>
      </c>
      <c r="D31" s="53" t="s">
        <v>141</v>
      </c>
      <c r="E31" s="53" t="s">
        <v>62</v>
      </c>
      <c r="F31" s="53" t="s">
        <v>135</v>
      </c>
      <c r="G31" s="53" t="s">
        <v>145</v>
      </c>
      <c r="H31" s="6"/>
      <c r="I31" s="113">
        <f>I32+I34</f>
        <v>485.4547</v>
      </c>
      <c r="J31" s="113">
        <f>J32+J34</f>
        <v>108.74911999999999</v>
      </c>
      <c r="K31" s="114">
        <f t="shared" si="0"/>
        <v>22.401496988287473</v>
      </c>
      <c r="L31" s="139"/>
      <c r="M31" s="139"/>
      <c r="N31" s="139"/>
    </row>
    <row r="32" spans="1:21" ht="36">
      <c r="A32" s="6" t="s">
        <v>146</v>
      </c>
      <c r="B32" s="53" t="s">
        <v>131</v>
      </c>
      <c r="C32" s="53" t="s">
        <v>140</v>
      </c>
      <c r="D32" s="53" t="s">
        <v>141</v>
      </c>
      <c r="E32" s="53" t="s">
        <v>62</v>
      </c>
      <c r="F32" s="53" t="s">
        <v>135</v>
      </c>
      <c r="G32" s="53" t="s">
        <v>145</v>
      </c>
      <c r="H32" s="6">
        <v>200</v>
      </c>
      <c r="I32" s="113">
        <f>I33</f>
        <v>313.61700000000002</v>
      </c>
      <c r="J32" s="113">
        <f>J33</f>
        <v>92.767219999999995</v>
      </c>
      <c r="K32" s="114">
        <f t="shared" si="0"/>
        <v>29.579780432820925</v>
      </c>
      <c r="L32" s="139"/>
      <c r="M32" s="139"/>
      <c r="N32" s="139"/>
    </row>
    <row r="33" spans="1:14" ht="36">
      <c r="A33" s="6" t="s">
        <v>147</v>
      </c>
      <c r="B33" s="53" t="s">
        <v>131</v>
      </c>
      <c r="C33" s="53" t="s">
        <v>140</v>
      </c>
      <c r="D33" s="53" t="s">
        <v>141</v>
      </c>
      <c r="E33" s="53" t="s">
        <v>62</v>
      </c>
      <c r="F33" s="53" t="s">
        <v>135</v>
      </c>
      <c r="G33" s="53" t="s">
        <v>145</v>
      </c>
      <c r="H33" s="6">
        <v>240</v>
      </c>
      <c r="I33" s="113">
        <f>313.617</f>
        <v>313.61700000000002</v>
      </c>
      <c r="J33" s="113">
        <v>92.767219999999995</v>
      </c>
      <c r="K33" s="114">
        <f t="shared" si="0"/>
        <v>29.579780432820925</v>
      </c>
      <c r="L33" s="139" t="s">
        <v>199</v>
      </c>
      <c r="N33" s="139"/>
    </row>
    <row r="34" spans="1:14">
      <c r="A34" s="6" t="s">
        <v>148</v>
      </c>
      <c r="B34" s="53" t="s">
        <v>131</v>
      </c>
      <c r="C34" s="53" t="s">
        <v>140</v>
      </c>
      <c r="D34" s="53" t="s">
        <v>141</v>
      </c>
      <c r="E34" s="53" t="s">
        <v>62</v>
      </c>
      <c r="F34" s="53" t="s">
        <v>135</v>
      </c>
      <c r="G34" s="53" t="s">
        <v>145</v>
      </c>
      <c r="H34" s="6">
        <v>800</v>
      </c>
      <c r="I34" s="113">
        <f>I36+I35</f>
        <v>171.83769999999998</v>
      </c>
      <c r="J34" s="113">
        <f>J36+J35</f>
        <v>15.9819</v>
      </c>
      <c r="K34" s="114">
        <f t="shared" si="0"/>
        <v>9.3005783946130567</v>
      </c>
      <c r="L34" s="139"/>
      <c r="M34" s="139"/>
      <c r="N34" s="139"/>
    </row>
    <row r="35" spans="1:14">
      <c r="A35" s="6" t="s">
        <v>220</v>
      </c>
      <c r="B35" s="53" t="s">
        <v>131</v>
      </c>
      <c r="C35" s="53" t="s">
        <v>140</v>
      </c>
      <c r="D35" s="53" t="s">
        <v>141</v>
      </c>
      <c r="E35" s="53" t="s">
        <v>62</v>
      </c>
      <c r="F35" s="53" t="s">
        <v>135</v>
      </c>
      <c r="G35" s="53" t="s">
        <v>145</v>
      </c>
      <c r="H35" s="6">
        <v>830</v>
      </c>
      <c r="I35" s="113">
        <v>13.7377</v>
      </c>
      <c r="J35" s="113">
        <v>13.7377</v>
      </c>
      <c r="K35" s="114">
        <f t="shared" si="0"/>
        <v>100</v>
      </c>
      <c r="L35" s="139"/>
      <c r="M35" s="139"/>
      <c r="N35" s="139"/>
    </row>
    <row r="36" spans="1:14" ht="28.5" customHeight="1">
      <c r="A36" s="6" t="s">
        <v>149</v>
      </c>
      <c r="B36" s="53" t="s">
        <v>131</v>
      </c>
      <c r="C36" s="53" t="s">
        <v>140</v>
      </c>
      <c r="D36" s="53" t="s">
        <v>141</v>
      </c>
      <c r="E36" s="53" t="s">
        <v>62</v>
      </c>
      <c r="F36" s="53" t="s">
        <v>135</v>
      </c>
      <c r="G36" s="53" t="s">
        <v>145</v>
      </c>
      <c r="H36" s="6">
        <v>850</v>
      </c>
      <c r="I36" s="113">
        <v>158.1</v>
      </c>
      <c r="J36" s="113">
        <v>2.2442000000000002</v>
      </c>
      <c r="K36" s="114">
        <f t="shared" si="0"/>
        <v>1.4194813409234663</v>
      </c>
      <c r="L36" s="138" t="s">
        <v>200</v>
      </c>
      <c r="M36" s="139"/>
      <c r="N36" s="139"/>
    </row>
    <row r="37" spans="1:14" ht="24">
      <c r="A37" s="6" t="s">
        <v>209</v>
      </c>
      <c r="B37" s="53" t="s">
        <v>131</v>
      </c>
      <c r="C37" s="53" t="s">
        <v>140</v>
      </c>
      <c r="D37" s="53" t="s">
        <v>141</v>
      </c>
      <c r="E37" s="53" t="s">
        <v>62</v>
      </c>
      <c r="F37" s="53" t="s">
        <v>135</v>
      </c>
      <c r="G37" s="53" t="s">
        <v>211</v>
      </c>
      <c r="H37" s="6"/>
      <c r="I37" s="113">
        <f t="shared" ref="I37:J39" si="3">I38</f>
        <v>63.2</v>
      </c>
      <c r="J37" s="113">
        <f t="shared" si="3"/>
        <v>58.982239999999997</v>
      </c>
      <c r="K37" s="114">
        <f t="shared" si="0"/>
        <v>93.326329113924047</v>
      </c>
      <c r="L37" s="139"/>
      <c r="M37" s="139"/>
      <c r="N37" s="139"/>
    </row>
    <row r="38" spans="1:14" ht="60">
      <c r="A38" s="6" t="s">
        <v>213</v>
      </c>
      <c r="B38" s="53" t="s">
        <v>131</v>
      </c>
      <c r="C38" s="53" t="s">
        <v>140</v>
      </c>
      <c r="D38" s="53" t="s">
        <v>141</v>
      </c>
      <c r="E38" s="53" t="s">
        <v>62</v>
      </c>
      <c r="F38" s="53" t="s">
        <v>135</v>
      </c>
      <c r="G38" s="53" t="s">
        <v>212</v>
      </c>
      <c r="H38" s="6"/>
      <c r="I38" s="113">
        <f t="shared" si="3"/>
        <v>63.2</v>
      </c>
      <c r="J38" s="113">
        <f t="shared" si="3"/>
        <v>58.982239999999997</v>
      </c>
      <c r="K38" s="114">
        <f t="shared" si="0"/>
        <v>93.326329113924047</v>
      </c>
      <c r="L38" s="139"/>
      <c r="M38" s="139"/>
      <c r="N38" s="139"/>
    </row>
    <row r="39" spans="1:14" ht="72">
      <c r="A39" s="6" t="s">
        <v>137</v>
      </c>
      <c r="B39" s="53" t="s">
        <v>131</v>
      </c>
      <c r="C39" s="53" t="s">
        <v>140</v>
      </c>
      <c r="D39" s="53" t="s">
        <v>141</v>
      </c>
      <c r="E39" s="53" t="s">
        <v>62</v>
      </c>
      <c r="F39" s="53" t="s">
        <v>135</v>
      </c>
      <c r="G39" s="53" t="s">
        <v>212</v>
      </c>
      <c r="H39" s="6">
        <v>100</v>
      </c>
      <c r="I39" s="113">
        <f t="shared" si="3"/>
        <v>63.2</v>
      </c>
      <c r="J39" s="113">
        <f t="shared" si="3"/>
        <v>58.982239999999997</v>
      </c>
      <c r="K39" s="114">
        <f t="shared" si="0"/>
        <v>93.326329113924047</v>
      </c>
      <c r="L39" s="139"/>
      <c r="M39" s="139"/>
      <c r="N39" s="139"/>
    </row>
    <row r="40" spans="1:14" ht="36">
      <c r="A40" s="6" t="s">
        <v>138</v>
      </c>
      <c r="B40" s="53" t="s">
        <v>131</v>
      </c>
      <c r="C40" s="53" t="s">
        <v>140</v>
      </c>
      <c r="D40" s="53" t="s">
        <v>141</v>
      </c>
      <c r="E40" s="53" t="s">
        <v>62</v>
      </c>
      <c r="F40" s="53" t="s">
        <v>135</v>
      </c>
      <c r="G40" s="53" t="s">
        <v>212</v>
      </c>
      <c r="H40" s="6">
        <v>120</v>
      </c>
      <c r="I40" s="113">
        <v>63.2</v>
      </c>
      <c r="J40" s="113">
        <v>58.982239999999997</v>
      </c>
      <c r="K40" s="114">
        <f t="shared" si="0"/>
        <v>93.326329113924047</v>
      </c>
      <c r="L40" s="139"/>
      <c r="M40" s="139"/>
      <c r="N40" s="139"/>
    </row>
    <row r="41" spans="1:14" ht="108">
      <c r="A41" s="6" t="s">
        <v>150</v>
      </c>
      <c r="B41" s="53" t="s">
        <v>131</v>
      </c>
      <c r="C41" s="53" t="s">
        <v>140</v>
      </c>
      <c r="D41" s="53" t="s">
        <v>141</v>
      </c>
      <c r="E41" s="53" t="s">
        <v>62</v>
      </c>
      <c r="F41" s="53" t="s">
        <v>135</v>
      </c>
      <c r="G41" s="53" t="s">
        <v>151</v>
      </c>
      <c r="H41" s="6"/>
      <c r="I41" s="113">
        <f>I42</f>
        <v>0.2</v>
      </c>
      <c r="J41" s="113">
        <f>J42</f>
        <v>0</v>
      </c>
      <c r="K41" s="114">
        <f t="shared" si="0"/>
        <v>0</v>
      </c>
      <c r="L41" s="139"/>
      <c r="M41" s="139"/>
      <c r="N41" s="139"/>
    </row>
    <row r="42" spans="1:14" ht="36">
      <c r="A42" s="6" t="s">
        <v>146</v>
      </c>
      <c r="B42" s="53" t="s">
        <v>131</v>
      </c>
      <c r="C42" s="53" t="s">
        <v>140</v>
      </c>
      <c r="D42" s="53" t="s">
        <v>141</v>
      </c>
      <c r="E42" s="53" t="s">
        <v>62</v>
      </c>
      <c r="F42" s="53" t="s">
        <v>135</v>
      </c>
      <c r="G42" s="53" t="s">
        <v>151</v>
      </c>
      <c r="H42" s="6">
        <v>200</v>
      </c>
      <c r="I42" s="113">
        <f>I43</f>
        <v>0.2</v>
      </c>
      <c r="J42" s="113">
        <f>J43</f>
        <v>0</v>
      </c>
      <c r="K42" s="114">
        <f t="shared" si="0"/>
        <v>0</v>
      </c>
    </row>
    <row r="43" spans="1:14" ht="36">
      <c r="A43" s="6" t="s">
        <v>147</v>
      </c>
      <c r="B43" s="53" t="s">
        <v>131</v>
      </c>
      <c r="C43" s="53" t="s">
        <v>140</v>
      </c>
      <c r="D43" s="53" t="s">
        <v>141</v>
      </c>
      <c r="E43" s="53" t="s">
        <v>62</v>
      </c>
      <c r="F43" s="53" t="s">
        <v>135</v>
      </c>
      <c r="G43" s="53" t="s">
        <v>151</v>
      </c>
      <c r="H43" s="6">
        <v>240</v>
      </c>
      <c r="I43" s="113">
        <v>0.2</v>
      </c>
      <c r="J43" s="113">
        <v>0</v>
      </c>
      <c r="K43" s="114">
        <f t="shared" si="0"/>
        <v>0</v>
      </c>
    </row>
    <row r="44" spans="1:14" ht="48">
      <c r="A44" s="6" t="s">
        <v>152</v>
      </c>
      <c r="B44" s="52" t="s">
        <v>131</v>
      </c>
      <c r="C44" s="52" t="s">
        <v>153</v>
      </c>
      <c r="D44" s="53"/>
      <c r="E44" s="53"/>
      <c r="F44" s="53"/>
      <c r="G44" s="53"/>
      <c r="H44" s="6"/>
      <c r="I44" s="114">
        <f t="shared" ref="I44:J48" si="4">I45</f>
        <v>4.3</v>
      </c>
      <c r="J44" s="114">
        <f t="shared" si="4"/>
        <v>0</v>
      </c>
      <c r="K44" s="114">
        <f t="shared" si="0"/>
        <v>0</v>
      </c>
    </row>
    <row r="45" spans="1:14" ht="36">
      <c r="A45" s="6" t="s">
        <v>154</v>
      </c>
      <c r="B45" s="53" t="s">
        <v>131</v>
      </c>
      <c r="C45" s="53" t="s">
        <v>153</v>
      </c>
      <c r="D45" s="53" t="s">
        <v>155</v>
      </c>
      <c r="E45" s="53"/>
      <c r="F45" s="53"/>
      <c r="G45" s="53"/>
      <c r="H45" s="6"/>
      <c r="I45" s="113">
        <f t="shared" si="4"/>
        <v>4.3</v>
      </c>
      <c r="J45" s="113">
        <f t="shared" si="4"/>
        <v>0</v>
      </c>
      <c r="K45" s="114">
        <f t="shared" si="0"/>
        <v>0</v>
      </c>
    </row>
    <row r="46" spans="1:14" ht="48">
      <c r="A46" s="6" t="s">
        <v>156</v>
      </c>
      <c r="B46" s="53" t="s">
        <v>131</v>
      </c>
      <c r="C46" s="53" t="s">
        <v>153</v>
      </c>
      <c r="D46" s="53" t="s">
        <v>155</v>
      </c>
      <c r="E46" s="53" t="s">
        <v>57</v>
      </c>
      <c r="F46" s="53"/>
      <c r="G46" s="53"/>
      <c r="H46" s="6"/>
      <c r="I46" s="113">
        <f t="shared" si="4"/>
        <v>4.3</v>
      </c>
      <c r="J46" s="113">
        <f t="shared" si="4"/>
        <v>0</v>
      </c>
      <c r="K46" s="114">
        <f t="shared" si="0"/>
        <v>0</v>
      </c>
    </row>
    <row r="47" spans="1:14" ht="101.25" customHeight="1">
      <c r="A47" s="6" t="s">
        <v>157</v>
      </c>
      <c r="B47" s="53" t="s">
        <v>131</v>
      </c>
      <c r="C47" s="53" t="s">
        <v>153</v>
      </c>
      <c r="D47" s="53" t="s">
        <v>155</v>
      </c>
      <c r="E47" s="53" t="s">
        <v>57</v>
      </c>
      <c r="F47" s="53" t="s">
        <v>135</v>
      </c>
      <c r="G47" s="53" t="s">
        <v>158</v>
      </c>
      <c r="H47" s="6"/>
      <c r="I47" s="113">
        <f t="shared" si="4"/>
        <v>4.3</v>
      </c>
      <c r="J47" s="113">
        <f t="shared" si="4"/>
        <v>0</v>
      </c>
      <c r="K47" s="114">
        <f t="shared" si="0"/>
        <v>0</v>
      </c>
    </row>
    <row r="48" spans="1:14">
      <c r="A48" s="6" t="s">
        <v>159</v>
      </c>
      <c r="B48" s="53" t="s">
        <v>131</v>
      </c>
      <c r="C48" s="53" t="s">
        <v>153</v>
      </c>
      <c r="D48" s="53" t="s">
        <v>155</v>
      </c>
      <c r="E48" s="53" t="s">
        <v>57</v>
      </c>
      <c r="F48" s="53" t="s">
        <v>135</v>
      </c>
      <c r="G48" s="53" t="s">
        <v>158</v>
      </c>
      <c r="H48" s="6">
        <v>500</v>
      </c>
      <c r="I48" s="113">
        <f t="shared" si="4"/>
        <v>4.3</v>
      </c>
      <c r="J48" s="113">
        <f t="shared" si="4"/>
        <v>0</v>
      </c>
      <c r="K48" s="114">
        <f t="shared" si="0"/>
        <v>0</v>
      </c>
    </row>
    <row r="49" spans="1:11">
      <c r="A49" s="6" t="s">
        <v>160</v>
      </c>
      <c r="B49" s="53" t="s">
        <v>131</v>
      </c>
      <c r="C49" s="53" t="s">
        <v>153</v>
      </c>
      <c r="D49" s="53" t="s">
        <v>155</v>
      </c>
      <c r="E49" s="53" t="s">
        <v>57</v>
      </c>
      <c r="F49" s="53" t="s">
        <v>135</v>
      </c>
      <c r="G49" s="53" t="s">
        <v>158</v>
      </c>
      <c r="H49" s="6">
        <v>540</v>
      </c>
      <c r="I49" s="113">
        <v>4.3</v>
      </c>
      <c r="J49" s="113">
        <v>0</v>
      </c>
      <c r="K49" s="114">
        <f t="shared" si="0"/>
        <v>0</v>
      </c>
    </row>
    <row r="50" spans="1:11">
      <c r="A50" s="6" t="s">
        <v>161</v>
      </c>
      <c r="B50" s="53" t="s">
        <v>131</v>
      </c>
      <c r="C50" s="53" t="s">
        <v>127</v>
      </c>
      <c r="D50" s="52"/>
      <c r="E50" s="52"/>
      <c r="F50" s="52"/>
      <c r="G50" s="52"/>
      <c r="H50" s="5"/>
      <c r="I50" s="113">
        <f t="shared" ref="I50:J54" si="5">I51</f>
        <v>5</v>
      </c>
      <c r="J50" s="113">
        <f t="shared" si="5"/>
        <v>0</v>
      </c>
      <c r="K50" s="114">
        <f t="shared" si="0"/>
        <v>0</v>
      </c>
    </row>
    <row r="51" spans="1:11" ht="36">
      <c r="A51" s="6" t="s">
        <v>154</v>
      </c>
      <c r="B51" s="53" t="s">
        <v>131</v>
      </c>
      <c r="C51" s="53" t="s">
        <v>127</v>
      </c>
      <c r="D51" s="53" t="s">
        <v>155</v>
      </c>
      <c r="E51" s="53" t="s">
        <v>134</v>
      </c>
      <c r="F51" s="53"/>
      <c r="G51" s="53"/>
      <c r="H51" s="6"/>
      <c r="I51" s="113">
        <f t="shared" si="5"/>
        <v>5</v>
      </c>
      <c r="J51" s="113">
        <f t="shared" si="5"/>
        <v>0</v>
      </c>
      <c r="K51" s="114">
        <f t="shared" si="0"/>
        <v>0</v>
      </c>
    </row>
    <row r="52" spans="1:11" ht="48">
      <c r="A52" s="6" t="s">
        <v>156</v>
      </c>
      <c r="B52" s="53" t="s">
        <v>131</v>
      </c>
      <c r="C52" s="53" t="s">
        <v>127</v>
      </c>
      <c r="D52" s="53" t="s">
        <v>155</v>
      </c>
      <c r="E52" s="53" t="s">
        <v>57</v>
      </c>
      <c r="F52" s="53"/>
      <c r="G52" s="53"/>
      <c r="H52" s="6"/>
      <c r="I52" s="113">
        <f t="shared" si="5"/>
        <v>5</v>
      </c>
      <c r="J52" s="113">
        <f t="shared" si="5"/>
        <v>0</v>
      </c>
      <c r="K52" s="114">
        <f t="shared" si="0"/>
        <v>0</v>
      </c>
    </row>
    <row r="53" spans="1:11" ht="48">
      <c r="A53" s="6" t="s">
        <v>179</v>
      </c>
      <c r="B53" s="53" t="s">
        <v>131</v>
      </c>
      <c r="C53" s="53" t="s">
        <v>127</v>
      </c>
      <c r="D53" s="53" t="s">
        <v>155</v>
      </c>
      <c r="E53" s="53" t="s">
        <v>57</v>
      </c>
      <c r="F53" s="53" t="s">
        <v>135</v>
      </c>
      <c r="G53" s="53" t="s">
        <v>162</v>
      </c>
      <c r="H53" s="54"/>
      <c r="I53" s="113">
        <f t="shared" si="5"/>
        <v>5</v>
      </c>
      <c r="J53" s="113">
        <f t="shared" si="5"/>
        <v>0</v>
      </c>
      <c r="K53" s="114">
        <f t="shared" si="0"/>
        <v>0</v>
      </c>
    </row>
    <row r="54" spans="1:11">
      <c r="A54" s="6" t="s">
        <v>148</v>
      </c>
      <c r="B54" s="53" t="s">
        <v>131</v>
      </c>
      <c r="C54" s="53" t="s">
        <v>127</v>
      </c>
      <c r="D54" s="53" t="s">
        <v>155</v>
      </c>
      <c r="E54" s="53" t="s">
        <v>57</v>
      </c>
      <c r="F54" s="53" t="s">
        <v>135</v>
      </c>
      <c r="G54" s="53" t="s">
        <v>162</v>
      </c>
      <c r="H54" s="54">
        <v>800</v>
      </c>
      <c r="I54" s="113">
        <f t="shared" si="5"/>
        <v>5</v>
      </c>
      <c r="J54" s="113">
        <f t="shared" si="5"/>
        <v>0</v>
      </c>
      <c r="K54" s="114">
        <f t="shared" si="0"/>
        <v>0</v>
      </c>
    </row>
    <row r="55" spans="1:11">
      <c r="A55" s="6" t="s">
        <v>163</v>
      </c>
      <c r="B55" s="53" t="s">
        <v>131</v>
      </c>
      <c r="C55" s="53" t="s">
        <v>127</v>
      </c>
      <c r="D55" s="53" t="s">
        <v>155</v>
      </c>
      <c r="E55" s="53" t="s">
        <v>57</v>
      </c>
      <c r="F55" s="53" t="s">
        <v>135</v>
      </c>
      <c r="G55" s="53" t="s">
        <v>162</v>
      </c>
      <c r="H55" s="6">
        <v>870</v>
      </c>
      <c r="I55" s="113">
        <v>5</v>
      </c>
      <c r="J55" s="113">
        <v>0</v>
      </c>
      <c r="K55" s="114">
        <f t="shared" si="0"/>
        <v>0</v>
      </c>
    </row>
    <row r="56" spans="1:11">
      <c r="A56" s="117" t="s">
        <v>164</v>
      </c>
      <c r="B56" s="55" t="s">
        <v>133</v>
      </c>
      <c r="C56" s="53"/>
      <c r="D56" s="53"/>
      <c r="E56" s="53"/>
      <c r="F56" s="53"/>
      <c r="G56" s="53"/>
      <c r="H56" s="6"/>
      <c r="I56" s="114">
        <f t="shared" ref="I56:J59" si="6">I57</f>
        <v>89.800000000000011</v>
      </c>
      <c r="J56" s="114">
        <f t="shared" si="6"/>
        <v>14.46782</v>
      </c>
      <c r="K56" s="114">
        <f t="shared" si="0"/>
        <v>16.111158129175944</v>
      </c>
    </row>
    <row r="57" spans="1:11" ht="24">
      <c r="A57" s="57" t="s">
        <v>165</v>
      </c>
      <c r="B57" s="56" t="s">
        <v>133</v>
      </c>
      <c r="C57" s="53" t="s">
        <v>166</v>
      </c>
      <c r="D57" s="53"/>
      <c r="E57" s="53"/>
      <c r="F57" s="53"/>
      <c r="G57" s="53"/>
      <c r="H57" s="6"/>
      <c r="I57" s="113">
        <f t="shared" si="6"/>
        <v>89.800000000000011</v>
      </c>
      <c r="J57" s="113">
        <f t="shared" si="6"/>
        <v>14.46782</v>
      </c>
      <c r="K57" s="114">
        <f t="shared" si="0"/>
        <v>16.111158129175944</v>
      </c>
    </row>
    <row r="58" spans="1:11" ht="36">
      <c r="A58" s="6" t="s">
        <v>154</v>
      </c>
      <c r="B58" s="56" t="s">
        <v>133</v>
      </c>
      <c r="C58" s="53" t="s">
        <v>166</v>
      </c>
      <c r="D58" s="53" t="s">
        <v>155</v>
      </c>
      <c r="E58" s="53"/>
      <c r="F58" s="53"/>
      <c r="G58" s="53"/>
      <c r="H58" s="6"/>
      <c r="I58" s="113">
        <f t="shared" si="6"/>
        <v>89.800000000000011</v>
      </c>
      <c r="J58" s="113">
        <f t="shared" si="6"/>
        <v>14.46782</v>
      </c>
      <c r="K58" s="114">
        <f t="shared" si="0"/>
        <v>16.111158129175944</v>
      </c>
    </row>
    <row r="59" spans="1:11" ht="48">
      <c r="A59" s="6" t="s">
        <v>156</v>
      </c>
      <c r="B59" s="56" t="s">
        <v>133</v>
      </c>
      <c r="C59" s="53" t="s">
        <v>166</v>
      </c>
      <c r="D59" s="53" t="s">
        <v>155</v>
      </c>
      <c r="E59" s="53" t="s">
        <v>57</v>
      </c>
      <c r="F59" s="53"/>
      <c r="G59" s="53"/>
      <c r="H59" s="6"/>
      <c r="I59" s="113">
        <f t="shared" si="6"/>
        <v>89.800000000000011</v>
      </c>
      <c r="J59" s="113">
        <f t="shared" si="6"/>
        <v>14.46782</v>
      </c>
      <c r="K59" s="114">
        <f t="shared" si="0"/>
        <v>16.111158129175944</v>
      </c>
    </row>
    <row r="60" spans="1:11" ht="60">
      <c r="A60" s="100" t="s">
        <v>53</v>
      </c>
      <c r="B60" s="56" t="s">
        <v>133</v>
      </c>
      <c r="C60" s="53" t="s">
        <v>166</v>
      </c>
      <c r="D60" s="53" t="s">
        <v>155</v>
      </c>
      <c r="E60" s="53" t="s">
        <v>57</v>
      </c>
      <c r="F60" s="53" t="s">
        <v>135</v>
      </c>
      <c r="G60" s="53" t="s">
        <v>169</v>
      </c>
      <c r="H60" s="6"/>
      <c r="I60" s="113">
        <f>I61+I63</f>
        <v>89.800000000000011</v>
      </c>
      <c r="J60" s="113">
        <f>J61+J63</f>
        <v>14.46782</v>
      </c>
      <c r="K60" s="114">
        <f t="shared" si="0"/>
        <v>16.111158129175944</v>
      </c>
    </row>
    <row r="61" spans="1:11" ht="72">
      <c r="A61" s="6" t="s">
        <v>137</v>
      </c>
      <c r="B61" s="56" t="s">
        <v>133</v>
      </c>
      <c r="C61" s="53" t="s">
        <v>166</v>
      </c>
      <c r="D61" s="53" t="s">
        <v>155</v>
      </c>
      <c r="E61" s="53" t="s">
        <v>57</v>
      </c>
      <c r="F61" s="53" t="s">
        <v>135</v>
      </c>
      <c r="G61" s="53" t="s">
        <v>169</v>
      </c>
      <c r="H61" s="6">
        <v>100</v>
      </c>
      <c r="I61" s="113">
        <f>I62</f>
        <v>82.345200000000006</v>
      </c>
      <c r="J61" s="113">
        <f>J62</f>
        <v>14.46782</v>
      </c>
      <c r="K61" s="114">
        <f t="shared" si="0"/>
        <v>17.569718696414604</v>
      </c>
    </row>
    <row r="62" spans="1:11" ht="36">
      <c r="A62" s="6" t="s">
        <v>138</v>
      </c>
      <c r="B62" s="56" t="s">
        <v>133</v>
      </c>
      <c r="C62" s="53" t="s">
        <v>166</v>
      </c>
      <c r="D62" s="53" t="s">
        <v>155</v>
      </c>
      <c r="E62" s="53" t="s">
        <v>57</v>
      </c>
      <c r="F62" s="53" t="s">
        <v>135</v>
      </c>
      <c r="G62" s="53" t="s">
        <v>169</v>
      </c>
      <c r="H62" s="6">
        <v>120</v>
      </c>
      <c r="I62" s="113">
        <f>79.9452+2.4</f>
        <v>82.345200000000006</v>
      </c>
      <c r="J62" s="113">
        <v>14.46782</v>
      </c>
      <c r="K62" s="114">
        <f t="shared" si="0"/>
        <v>17.569718696414604</v>
      </c>
    </row>
    <row r="63" spans="1:11" ht="36">
      <c r="A63" s="58" t="s">
        <v>146</v>
      </c>
      <c r="B63" s="56" t="s">
        <v>133</v>
      </c>
      <c r="C63" s="53" t="s">
        <v>166</v>
      </c>
      <c r="D63" s="53" t="s">
        <v>155</v>
      </c>
      <c r="E63" s="53" t="s">
        <v>57</v>
      </c>
      <c r="F63" s="53" t="s">
        <v>135</v>
      </c>
      <c r="G63" s="53" t="s">
        <v>169</v>
      </c>
      <c r="H63" s="6">
        <v>200</v>
      </c>
      <c r="I63" s="113">
        <f>I64</f>
        <v>7.4547999999999996</v>
      </c>
      <c r="J63" s="113">
        <f>J64</f>
        <v>0</v>
      </c>
      <c r="K63" s="114">
        <f t="shared" si="0"/>
        <v>0</v>
      </c>
    </row>
    <row r="64" spans="1:11" ht="36">
      <c r="A64" s="6" t="s">
        <v>147</v>
      </c>
      <c r="B64" s="56" t="s">
        <v>133</v>
      </c>
      <c r="C64" s="53" t="s">
        <v>166</v>
      </c>
      <c r="D64" s="53" t="s">
        <v>155</v>
      </c>
      <c r="E64" s="53" t="s">
        <v>57</v>
      </c>
      <c r="F64" s="53" t="s">
        <v>135</v>
      </c>
      <c r="G64" s="53" t="s">
        <v>169</v>
      </c>
      <c r="H64" s="6">
        <v>240</v>
      </c>
      <c r="I64" s="113">
        <v>7.4547999999999996</v>
      </c>
      <c r="J64" s="113">
        <v>0</v>
      </c>
      <c r="K64" s="114">
        <f t="shared" si="0"/>
        <v>0</v>
      </c>
    </row>
    <row r="65" spans="1:11" s="145" customFormat="1" ht="24">
      <c r="A65" s="128" t="s">
        <v>205</v>
      </c>
      <c r="B65" s="132" t="s">
        <v>166</v>
      </c>
      <c r="C65" s="133"/>
      <c r="D65" s="133"/>
      <c r="E65" s="133"/>
      <c r="F65" s="133"/>
      <c r="G65" s="133"/>
      <c r="H65" s="134"/>
      <c r="I65" s="114">
        <f t="shared" ref="I65:J70" si="7">I66</f>
        <v>5</v>
      </c>
      <c r="J65" s="114">
        <f t="shared" si="7"/>
        <v>0</v>
      </c>
      <c r="K65" s="114">
        <f t="shared" si="0"/>
        <v>0</v>
      </c>
    </row>
    <row r="66" spans="1:11" ht="48">
      <c r="A66" s="129" t="s">
        <v>206</v>
      </c>
      <c r="B66" s="135" t="s">
        <v>166</v>
      </c>
      <c r="C66" s="136" t="s">
        <v>126</v>
      </c>
      <c r="D66" s="136"/>
      <c r="E66" s="136"/>
      <c r="F66" s="136"/>
      <c r="G66" s="136"/>
      <c r="H66" s="131"/>
      <c r="I66" s="113">
        <f t="shared" si="7"/>
        <v>5</v>
      </c>
      <c r="J66" s="113">
        <f t="shared" si="7"/>
        <v>0</v>
      </c>
      <c r="K66" s="114">
        <f t="shared" si="0"/>
        <v>0</v>
      </c>
    </row>
    <row r="67" spans="1:11" ht="36">
      <c r="A67" s="130" t="s">
        <v>167</v>
      </c>
      <c r="B67" s="135" t="s">
        <v>166</v>
      </c>
      <c r="C67" s="136" t="s">
        <v>126</v>
      </c>
      <c r="D67" s="136" t="s">
        <v>155</v>
      </c>
      <c r="E67" s="136"/>
      <c r="F67" s="136"/>
      <c r="G67" s="136"/>
      <c r="H67" s="131"/>
      <c r="I67" s="113">
        <f t="shared" si="7"/>
        <v>5</v>
      </c>
      <c r="J67" s="113">
        <f t="shared" si="7"/>
        <v>0</v>
      </c>
      <c r="K67" s="114">
        <f t="shared" si="0"/>
        <v>0</v>
      </c>
    </row>
    <row r="68" spans="1:11" ht="48">
      <c r="A68" s="130" t="s">
        <v>168</v>
      </c>
      <c r="B68" s="135" t="s">
        <v>166</v>
      </c>
      <c r="C68" s="136" t="s">
        <v>126</v>
      </c>
      <c r="D68" s="136" t="s">
        <v>155</v>
      </c>
      <c r="E68" s="136" t="s">
        <v>57</v>
      </c>
      <c r="F68" s="136"/>
      <c r="G68" s="136"/>
      <c r="H68" s="131"/>
      <c r="I68" s="113">
        <f t="shared" si="7"/>
        <v>5</v>
      </c>
      <c r="J68" s="113">
        <f t="shared" si="7"/>
        <v>0</v>
      </c>
      <c r="K68" s="114">
        <f t="shared" si="0"/>
        <v>0</v>
      </c>
    </row>
    <row r="69" spans="1:11" ht="24">
      <c r="A69" s="129" t="s">
        <v>207</v>
      </c>
      <c r="B69" s="135" t="s">
        <v>166</v>
      </c>
      <c r="C69" s="136" t="s">
        <v>126</v>
      </c>
      <c r="D69" s="136" t="s">
        <v>155</v>
      </c>
      <c r="E69" s="136" t="s">
        <v>57</v>
      </c>
      <c r="F69" s="136" t="s">
        <v>135</v>
      </c>
      <c r="G69" s="136" t="s">
        <v>208</v>
      </c>
      <c r="H69" s="131"/>
      <c r="I69" s="113">
        <f t="shared" si="7"/>
        <v>5</v>
      </c>
      <c r="J69" s="113">
        <f t="shared" si="7"/>
        <v>0</v>
      </c>
      <c r="K69" s="114">
        <f t="shared" si="0"/>
        <v>0</v>
      </c>
    </row>
    <row r="70" spans="1:11" ht="36">
      <c r="A70" s="129" t="s">
        <v>146</v>
      </c>
      <c r="B70" s="135" t="s">
        <v>166</v>
      </c>
      <c r="C70" s="136" t="s">
        <v>126</v>
      </c>
      <c r="D70" s="136" t="s">
        <v>155</v>
      </c>
      <c r="E70" s="136" t="s">
        <v>57</v>
      </c>
      <c r="F70" s="136" t="s">
        <v>135</v>
      </c>
      <c r="G70" s="136" t="s">
        <v>208</v>
      </c>
      <c r="H70" s="131">
        <v>200</v>
      </c>
      <c r="I70" s="113">
        <f t="shared" si="7"/>
        <v>5</v>
      </c>
      <c r="J70" s="113">
        <f t="shared" si="7"/>
        <v>0</v>
      </c>
      <c r="K70" s="114">
        <f t="shared" si="0"/>
        <v>0</v>
      </c>
    </row>
    <row r="71" spans="1:11" ht="36">
      <c r="A71" s="131" t="s">
        <v>147</v>
      </c>
      <c r="B71" s="135" t="s">
        <v>166</v>
      </c>
      <c r="C71" s="136" t="s">
        <v>126</v>
      </c>
      <c r="D71" s="136" t="s">
        <v>155</v>
      </c>
      <c r="E71" s="136" t="s">
        <v>57</v>
      </c>
      <c r="F71" s="136" t="s">
        <v>135</v>
      </c>
      <c r="G71" s="136" t="s">
        <v>208</v>
      </c>
      <c r="H71" s="131">
        <v>244</v>
      </c>
      <c r="I71" s="113">
        <f>5</f>
        <v>5</v>
      </c>
      <c r="J71" s="113">
        <v>0</v>
      </c>
      <c r="K71" s="114">
        <f t="shared" si="0"/>
        <v>0</v>
      </c>
    </row>
    <row r="72" spans="1:11" s="145" customFormat="1">
      <c r="A72" s="5" t="s">
        <v>170</v>
      </c>
      <c r="B72" s="52" t="s">
        <v>140</v>
      </c>
      <c r="C72" s="52"/>
      <c r="D72" s="52"/>
      <c r="E72" s="52"/>
      <c r="F72" s="52"/>
      <c r="G72" s="52"/>
      <c r="H72" s="5"/>
      <c r="I72" s="114">
        <f>I73+I87</f>
        <v>55148.614999999998</v>
      </c>
      <c r="J72" s="114">
        <f>J73+J87</f>
        <v>1171.799</v>
      </c>
      <c r="K72" s="114">
        <f t="shared" si="0"/>
        <v>2.124802227580874</v>
      </c>
    </row>
    <row r="73" spans="1:11">
      <c r="A73" s="6" t="s">
        <v>171</v>
      </c>
      <c r="B73" s="53" t="s">
        <v>140</v>
      </c>
      <c r="C73" s="53" t="s">
        <v>172</v>
      </c>
      <c r="D73" s="53"/>
      <c r="E73" s="53"/>
      <c r="F73" s="53"/>
      <c r="G73" s="53"/>
      <c r="H73" s="54"/>
      <c r="I73" s="113">
        <f>I82+I74</f>
        <v>55127.714999999997</v>
      </c>
      <c r="J73" s="113">
        <f>J82+J74</f>
        <v>1170.799</v>
      </c>
      <c r="K73" s="114">
        <f t="shared" si="0"/>
        <v>2.1237938122412658</v>
      </c>
    </row>
    <row r="74" spans="1:11" ht="76.5">
      <c r="A74" s="103" t="s">
        <v>254</v>
      </c>
      <c r="B74" s="104" t="s">
        <v>140</v>
      </c>
      <c r="C74" s="104" t="s">
        <v>172</v>
      </c>
      <c r="D74" s="104" t="s">
        <v>140</v>
      </c>
      <c r="E74" s="104"/>
      <c r="F74" s="104"/>
      <c r="G74" s="104"/>
      <c r="H74" s="105"/>
      <c r="I74" s="113">
        <f>I75</f>
        <v>54390.7</v>
      </c>
      <c r="J74" s="113">
        <f>J75</f>
        <v>712.29899999999998</v>
      </c>
      <c r="K74" s="114">
        <f t="shared" si="0"/>
        <v>1.309597045083075</v>
      </c>
    </row>
    <row r="75" spans="1:11" ht="25.5">
      <c r="A75" s="103" t="s">
        <v>255</v>
      </c>
      <c r="B75" s="104" t="s">
        <v>140</v>
      </c>
      <c r="C75" s="104" t="s">
        <v>172</v>
      </c>
      <c r="D75" s="104" t="s">
        <v>140</v>
      </c>
      <c r="E75" s="104" t="s">
        <v>57</v>
      </c>
      <c r="F75" s="104"/>
      <c r="G75" s="104"/>
      <c r="H75" s="105"/>
      <c r="I75" s="113">
        <f>I76+I80</f>
        <v>54390.7</v>
      </c>
      <c r="J75" s="113">
        <f>J76+J80</f>
        <v>712.29899999999998</v>
      </c>
      <c r="K75" s="114">
        <f t="shared" si="0"/>
        <v>1.309597045083075</v>
      </c>
    </row>
    <row r="76" spans="1:11">
      <c r="A76" s="103" t="s">
        <v>256</v>
      </c>
      <c r="B76" s="104" t="s">
        <v>140</v>
      </c>
      <c r="C76" s="104" t="s">
        <v>172</v>
      </c>
      <c r="D76" s="104" t="s">
        <v>140</v>
      </c>
      <c r="E76" s="104" t="s">
        <v>57</v>
      </c>
      <c r="F76" s="104" t="s">
        <v>257</v>
      </c>
      <c r="G76" s="104"/>
      <c r="H76" s="105"/>
      <c r="I76" s="113">
        <f t="shared" ref="I76:J78" si="8">I77</f>
        <v>1761.1</v>
      </c>
      <c r="J76" s="113">
        <f t="shared" si="8"/>
        <v>712.29899999999998</v>
      </c>
      <c r="K76" s="114">
        <f t="shared" si="0"/>
        <v>40.446255181420703</v>
      </c>
    </row>
    <row r="77" spans="1:11" ht="225">
      <c r="A77" s="106" t="s">
        <v>258</v>
      </c>
      <c r="B77" s="104" t="s">
        <v>140</v>
      </c>
      <c r="C77" s="104" t="s">
        <v>172</v>
      </c>
      <c r="D77" s="104" t="s">
        <v>140</v>
      </c>
      <c r="E77" s="104" t="s">
        <v>57</v>
      </c>
      <c r="F77" s="104" t="s">
        <v>257</v>
      </c>
      <c r="G77" s="104" t="s">
        <v>173</v>
      </c>
      <c r="H77" s="105"/>
      <c r="I77" s="113">
        <f t="shared" si="8"/>
        <v>1761.1</v>
      </c>
      <c r="J77" s="113">
        <f t="shared" si="8"/>
        <v>712.29899999999998</v>
      </c>
      <c r="K77" s="114">
        <f t="shared" si="0"/>
        <v>40.446255181420703</v>
      </c>
    </row>
    <row r="78" spans="1:11" ht="36">
      <c r="A78" s="107" t="s">
        <v>259</v>
      </c>
      <c r="B78" s="104" t="s">
        <v>140</v>
      </c>
      <c r="C78" s="104" t="s">
        <v>172</v>
      </c>
      <c r="D78" s="104" t="s">
        <v>140</v>
      </c>
      <c r="E78" s="104" t="s">
        <v>57</v>
      </c>
      <c r="F78" s="104" t="s">
        <v>257</v>
      </c>
      <c r="G78" s="104" t="s">
        <v>173</v>
      </c>
      <c r="H78" s="59">
        <v>400</v>
      </c>
      <c r="I78" s="113">
        <f t="shared" si="8"/>
        <v>1761.1</v>
      </c>
      <c r="J78" s="113">
        <f t="shared" si="8"/>
        <v>712.29899999999998</v>
      </c>
      <c r="K78" s="114">
        <f t="shared" ref="K78:K141" si="9">J78/I78*100</f>
        <v>40.446255181420703</v>
      </c>
    </row>
    <row r="79" spans="1:11">
      <c r="A79" s="58" t="s">
        <v>260</v>
      </c>
      <c r="B79" s="108" t="s">
        <v>140</v>
      </c>
      <c r="C79" s="108" t="s">
        <v>172</v>
      </c>
      <c r="D79" s="108" t="s">
        <v>140</v>
      </c>
      <c r="E79" s="108" t="s">
        <v>57</v>
      </c>
      <c r="F79" s="108" t="s">
        <v>257</v>
      </c>
      <c r="G79" s="108" t="s">
        <v>173</v>
      </c>
      <c r="H79" s="54">
        <v>410</v>
      </c>
      <c r="I79" s="113">
        <f>2287.6-526.5</f>
        <v>1761.1</v>
      </c>
      <c r="J79" s="113">
        <v>712.29899999999998</v>
      </c>
      <c r="K79" s="114">
        <f t="shared" si="9"/>
        <v>40.446255181420703</v>
      </c>
    </row>
    <row r="80" spans="1:11" ht="84">
      <c r="A80" s="109" t="s">
        <v>261</v>
      </c>
      <c r="B80" s="108" t="s">
        <v>140</v>
      </c>
      <c r="C80" s="108" t="s">
        <v>172</v>
      </c>
      <c r="D80" s="108" t="s">
        <v>140</v>
      </c>
      <c r="E80" s="108" t="s">
        <v>57</v>
      </c>
      <c r="F80" s="108" t="s">
        <v>257</v>
      </c>
      <c r="G80" s="104" t="s">
        <v>262</v>
      </c>
      <c r="H80" s="110">
        <v>400</v>
      </c>
      <c r="I80" s="113">
        <f>I81</f>
        <v>52629.599999999999</v>
      </c>
      <c r="J80" s="113">
        <f>J81</f>
        <v>0</v>
      </c>
      <c r="K80" s="114">
        <f t="shared" si="9"/>
        <v>0</v>
      </c>
    </row>
    <row r="81" spans="1:11">
      <c r="A81" s="101" t="s">
        <v>260</v>
      </c>
      <c r="B81" s="104" t="s">
        <v>140</v>
      </c>
      <c r="C81" s="104" t="s">
        <v>172</v>
      </c>
      <c r="D81" s="111" t="s">
        <v>140</v>
      </c>
      <c r="E81" s="104" t="s">
        <v>57</v>
      </c>
      <c r="F81" s="104" t="s">
        <v>257</v>
      </c>
      <c r="G81" s="104" t="s">
        <v>262</v>
      </c>
      <c r="H81" s="112">
        <v>410</v>
      </c>
      <c r="I81" s="113">
        <v>52629.599999999999</v>
      </c>
      <c r="J81" s="113">
        <v>0</v>
      </c>
      <c r="K81" s="114">
        <f t="shared" si="9"/>
        <v>0</v>
      </c>
    </row>
    <row r="82" spans="1:11" ht="87.75" customHeight="1">
      <c r="A82" s="6" t="s">
        <v>214</v>
      </c>
      <c r="B82" s="53" t="s">
        <v>140</v>
      </c>
      <c r="C82" s="53" t="s">
        <v>172</v>
      </c>
      <c r="D82" s="53" t="s">
        <v>28</v>
      </c>
      <c r="E82" s="53"/>
      <c r="F82" s="53"/>
      <c r="G82" s="53"/>
      <c r="H82" s="6"/>
      <c r="I82" s="113">
        <f t="shared" ref="I82:J85" si="10">I83</f>
        <v>737.01499999999999</v>
      </c>
      <c r="J82" s="113">
        <f t="shared" si="10"/>
        <v>458.5</v>
      </c>
      <c r="K82" s="114">
        <f t="shared" si="9"/>
        <v>62.210402773349252</v>
      </c>
    </row>
    <row r="83" spans="1:11" ht="98.25" customHeight="1">
      <c r="A83" s="6" t="s">
        <v>215</v>
      </c>
      <c r="B83" s="53" t="s">
        <v>140</v>
      </c>
      <c r="C83" s="53" t="s">
        <v>172</v>
      </c>
      <c r="D83" s="53" t="s">
        <v>28</v>
      </c>
      <c r="E83" s="53" t="s">
        <v>134</v>
      </c>
      <c r="F83" s="53" t="s">
        <v>131</v>
      </c>
      <c r="G83" s="53"/>
      <c r="H83" s="6"/>
      <c r="I83" s="113">
        <f t="shared" si="10"/>
        <v>737.01499999999999</v>
      </c>
      <c r="J83" s="113">
        <f t="shared" si="10"/>
        <v>458.5</v>
      </c>
      <c r="K83" s="114">
        <f t="shared" si="9"/>
        <v>62.210402773349252</v>
      </c>
    </row>
    <row r="84" spans="1:11" ht="216" customHeight="1">
      <c r="A84" s="6" t="s">
        <v>175</v>
      </c>
      <c r="B84" s="53" t="s">
        <v>140</v>
      </c>
      <c r="C84" s="53" t="s">
        <v>172</v>
      </c>
      <c r="D84" s="53" t="s">
        <v>28</v>
      </c>
      <c r="E84" s="53" t="s">
        <v>134</v>
      </c>
      <c r="F84" s="53" t="s">
        <v>131</v>
      </c>
      <c r="G84" s="53" t="s">
        <v>173</v>
      </c>
      <c r="H84" s="6"/>
      <c r="I84" s="113">
        <f t="shared" si="10"/>
        <v>737.01499999999999</v>
      </c>
      <c r="J84" s="113">
        <f t="shared" si="10"/>
        <v>458.5</v>
      </c>
      <c r="K84" s="114">
        <f t="shared" si="9"/>
        <v>62.210402773349252</v>
      </c>
    </row>
    <row r="85" spans="1:11" ht="36">
      <c r="A85" s="58" t="s">
        <v>146</v>
      </c>
      <c r="B85" s="53" t="s">
        <v>140</v>
      </c>
      <c r="C85" s="53" t="s">
        <v>172</v>
      </c>
      <c r="D85" s="53" t="s">
        <v>28</v>
      </c>
      <c r="E85" s="53" t="s">
        <v>134</v>
      </c>
      <c r="F85" s="53" t="s">
        <v>131</v>
      </c>
      <c r="G85" s="53" t="s">
        <v>173</v>
      </c>
      <c r="H85" s="6">
        <v>200</v>
      </c>
      <c r="I85" s="113">
        <f t="shared" si="10"/>
        <v>737.01499999999999</v>
      </c>
      <c r="J85" s="113">
        <f t="shared" si="10"/>
        <v>458.5</v>
      </c>
      <c r="K85" s="114">
        <f t="shared" si="9"/>
        <v>62.210402773349252</v>
      </c>
    </row>
    <row r="86" spans="1:11" ht="36">
      <c r="A86" s="6" t="s">
        <v>147</v>
      </c>
      <c r="B86" s="53" t="s">
        <v>140</v>
      </c>
      <c r="C86" s="53" t="s">
        <v>172</v>
      </c>
      <c r="D86" s="53" t="s">
        <v>28</v>
      </c>
      <c r="E86" s="53" t="s">
        <v>134</v>
      </c>
      <c r="F86" s="53" t="s">
        <v>131</v>
      </c>
      <c r="G86" s="53" t="s">
        <v>173</v>
      </c>
      <c r="H86" s="6">
        <v>240</v>
      </c>
      <c r="I86" s="113">
        <v>737.01499999999999</v>
      </c>
      <c r="J86" s="113">
        <v>458.5</v>
      </c>
      <c r="K86" s="114">
        <f t="shared" si="9"/>
        <v>62.210402773349252</v>
      </c>
    </row>
    <row r="87" spans="1:11" ht="24">
      <c r="A87" s="6" t="s">
        <v>174</v>
      </c>
      <c r="B87" s="53" t="s">
        <v>140</v>
      </c>
      <c r="C87" s="53" t="s">
        <v>128</v>
      </c>
      <c r="D87" s="53"/>
      <c r="E87" s="53"/>
      <c r="F87" s="53"/>
      <c r="G87" s="53"/>
      <c r="H87" s="6"/>
      <c r="I87" s="113">
        <f>I88</f>
        <v>20.9</v>
      </c>
      <c r="J87" s="113">
        <f>J88</f>
        <v>1</v>
      </c>
      <c r="K87" s="114">
        <f t="shared" si="9"/>
        <v>4.7846889952153111</v>
      </c>
    </row>
    <row r="88" spans="1:11" ht="36">
      <c r="A88" s="57" t="s">
        <v>167</v>
      </c>
      <c r="B88" s="53" t="s">
        <v>140</v>
      </c>
      <c r="C88" s="53" t="s">
        <v>128</v>
      </c>
      <c r="D88" s="53" t="s">
        <v>155</v>
      </c>
      <c r="E88" s="53"/>
      <c r="F88" s="53"/>
      <c r="G88" s="53"/>
      <c r="H88" s="6"/>
      <c r="I88" s="113">
        <f>I89</f>
        <v>20.9</v>
      </c>
      <c r="J88" s="113">
        <f>J89</f>
        <v>1</v>
      </c>
      <c r="K88" s="114">
        <f t="shared" si="9"/>
        <v>4.7846889952153111</v>
      </c>
    </row>
    <row r="89" spans="1:11" ht="48">
      <c r="A89" s="57" t="s">
        <v>168</v>
      </c>
      <c r="B89" s="53" t="s">
        <v>140</v>
      </c>
      <c r="C89" s="53" t="s">
        <v>128</v>
      </c>
      <c r="D89" s="53" t="s">
        <v>155</v>
      </c>
      <c r="E89" s="53" t="s">
        <v>57</v>
      </c>
      <c r="F89" s="53"/>
      <c r="G89" s="52"/>
      <c r="H89" s="6"/>
      <c r="I89" s="113">
        <f>I93+I90</f>
        <v>20.9</v>
      </c>
      <c r="J89" s="113">
        <f>J93+J90</f>
        <v>1</v>
      </c>
      <c r="K89" s="114">
        <f t="shared" si="9"/>
        <v>4.7846889952153111</v>
      </c>
    </row>
    <row r="90" spans="1:11" ht="24">
      <c r="A90" s="6" t="s">
        <v>223</v>
      </c>
      <c r="B90" s="53" t="s">
        <v>140</v>
      </c>
      <c r="C90" s="53" t="s">
        <v>128</v>
      </c>
      <c r="D90" s="53" t="s">
        <v>155</v>
      </c>
      <c r="E90" s="53" t="s">
        <v>57</v>
      </c>
      <c r="F90" s="53" t="s">
        <v>135</v>
      </c>
      <c r="G90" s="53" t="s">
        <v>224</v>
      </c>
      <c r="H90" s="59"/>
      <c r="I90" s="113">
        <f>I91</f>
        <v>19.899999999999999</v>
      </c>
      <c r="J90" s="113">
        <f>J91</f>
        <v>1</v>
      </c>
      <c r="K90" s="114">
        <f t="shared" si="9"/>
        <v>5.025125628140704</v>
      </c>
    </row>
    <row r="91" spans="1:11" ht="36">
      <c r="A91" s="58" t="s">
        <v>146</v>
      </c>
      <c r="B91" s="53" t="s">
        <v>140</v>
      </c>
      <c r="C91" s="53" t="s">
        <v>128</v>
      </c>
      <c r="D91" s="53" t="s">
        <v>155</v>
      </c>
      <c r="E91" s="53" t="s">
        <v>57</v>
      </c>
      <c r="F91" s="53" t="s">
        <v>135</v>
      </c>
      <c r="G91" s="53" t="s">
        <v>224</v>
      </c>
      <c r="H91" s="59">
        <v>200</v>
      </c>
      <c r="I91" s="113">
        <f>I92</f>
        <v>19.899999999999999</v>
      </c>
      <c r="J91" s="113">
        <f>J92</f>
        <v>1</v>
      </c>
      <c r="K91" s="114">
        <f t="shared" si="9"/>
        <v>5.025125628140704</v>
      </c>
    </row>
    <row r="92" spans="1:11" ht="36">
      <c r="A92" s="6" t="s">
        <v>147</v>
      </c>
      <c r="B92" s="53" t="s">
        <v>140</v>
      </c>
      <c r="C92" s="53" t="s">
        <v>128</v>
      </c>
      <c r="D92" s="53" t="s">
        <v>155</v>
      </c>
      <c r="E92" s="53" t="s">
        <v>57</v>
      </c>
      <c r="F92" s="53" t="s">
        <v>135</v>
      </c>
      <c r="G92" s="53" t="s">
        <v>224</v>
      </c>
      <c r="H92" s="59">
        <v>240</v>
      </c>
      <c r="I92" s="113">
        <f>19.9</f>
        <v>19.899999999999999</v>
      </c>
      <c r="J92" s="113">
        <v>1</v>
      </c>
      <c r="K92" s="114">
        <f t="shared" si="9"/>
        <v>5.025125628140704</v>
      </c>
    </row>
    <row r="93" spans="1:11" ht="334.5" customHeight="1">
      <c r="A93" s="61" t="s">
        <v>253</v>
      </c>
      <c r="B93" s="53" t="s">
        <v>140</v>
      </c>
      <c r="C93" s="53" t="s">
        <v>128</v>
      </c>
      <c r="D93" s="53" t="s">
        <v>155</v>
      </c>
      <c r="E93" s="53" t="s">
        <v>57</v>
      </c>
      <c r="F93" s="53" t="s">
        <v>135</v>
      </c>
      <c r="G93" s="53" t="s">
        <v>2</v>
      </c>
      <c r="H93" s="6"/>
      <c r="I93" s="113">
        <f>I94</f>
        <v>1</v>
      </c>
      <c r="J93" s="113">
        <f>J94</f>
        <v>0</v>
      </c>
      <c r="K93" s="114">
        <f t="shared" si="9"/>
        <v>0</v>
      </c>
    </row>
    <row r="94" spans="1:11" ht="36">
      <c r="A94" s="58" t="s">
        <v>146</v>
      </c>
      <c r="B94" s="53" t="s">
        <v>140</v>
      </c>
      <c r="C94" s="53" t="s">
        <v>128</v>
      </c>
      <c r="D94" s="53" t="s">
        <v>155</v>
      </c>
      <c r="E94" s="53" t="s">
        <v>57</v>
      </c>
      <c r="F94" s="53" t="s">
        <v>135</v>
      </c>
      <c r="G94" s="53" t="s">
        <v>2</v>
      </c>
      <c r="H94" s="6">
        <v>200</v>
      </c>
      <c r="I94" s="113">
        <f>I95</f>
        <v>1</v>
      </c>
      <c r="J94" s="113">
        <f>J95</f>
        <v>0</v>
      </c>
      <c r="K94" s="114">
        <f t="shared" si="9"/>
        <v>0</v>
      </c>
    </row>
    <row r="95" spans="1:11" ht="36">
      <c r="A95" s="6" t="s">
        <v>147</v>
      </c>
      <c r="B95" s="53" t="s">
        <v>140</v>
      </c>
      <c r="C95" s="53" t="s">
        <v>128</v>
      </c>
      <c r="D95" s="53" t="s">
        <v>155</v>
      </c>
      <c r="E95" s="53" t="s">
        <v>57</v>
      </c>
      <c r="F95" s="53" t="s">
        <v>135</v>
      </c>
      <c r="G95" s="53" t="s">
        <v>2</v>
      </c>
      <c r="H95" s="59">
        <v>240</v>
      </c>
      <c r="I95" s="113">
        <v>1</v>
      </c>
      <c r="J95" s="113">
        <v>0</v>
      </c>
      <c r="K95" s="114">
        <f t="shared" si="9"/>
        <v>0</v>
      </c>
    </row>
    <row r="96" spans="1:11">
      <c r="A96" s="60" t="s">
        <v>3</v>
      </c>
      <c r="B96" s="52" t="s">
        <v>4</v>
      </c>
      <c r="C96" s="52"/>
      <c r="D96" s="52"/>
      <c r="E96" s="52"/>
      <c r="F96" s="52"/>
      <c r="G96" s="52"/>
      <c r="H96" s="5"/>
      <c r="I96" s="114">
        <f>I97+I109</f>
        <v>223.30652000000001</v>
      </c>
      <c r="J96" s="114">
        <f>J97+J109</f>
        <v>86.599599999999995</v>
      </c>
      <c r="K96" s="114">
        <f t="shared" si="9"/>
        <v>38.780596285321181</v>
      </c>
    </row>
    <row r="97" spans="1:11">
      <c r="A97" s="6" t="s">
        <v>5</v>
      </c>
      <c r="B97" s="53" t="s">
        <v>4</v>
      </c>
      <c r="C97" s="53" t="s">
        <v>133</v>
      </c>
      <c r="D97" s="53"/>
      <c r="E97" s="53"/>
      <c r="F97" s="53"/>
      <c r="G97" s="53"/>
      <c r="H97" s="6"/>
      <c r="I97" s="114">
        <f>I98</f>
        <v>125.10652</v>
      </c>
      <c r="J97" s="114">
        <f>J98</f>
        <v>84.167580000000001</v>
      </c>
      <c r="K97" s="114">
        <f t="shared" si="9"/>
        <v>67.276733458815727</v>
      </c>
    </row>
    <row r="98" spans="1:11" ht="36">
      <c r="A98" s="6" t="s">
        <v>154</v>
      </c>
      <c r="B98" s="53" t="s">
        <v>4</v>
      </c>
      <c r="C98" s="53" t="s">
        <v>133</v>
      </c>
      <c r="D98" s="53" t="s">
        <v>155</v>
      </c>
      <c r="E98" s="53"/>
      <c r="F98" s="53"/>
      <c r="G98" s="53"/>
      <c r="H98" s="6"/>
      <c r="I98" s="113">
        <f>I99</f>
        <v>125.10652</v>
      </c>
      <c r="J98" s="113">
        <f>J99</f>
        <v>84.167580000000001</v>
      </c>
      <c r="K98" s="114">
        <f t="shared" si="9"/>
        <v>67.276733458815727</v>
      </c>
    </row>
    <row r="99" spans="1:11" ht="48">
      <c r="A99" s="6" t="s">
        <v>156</v>
      </c>
      <c r="B99" s="53" t="s">
        <v>4</v>
      </c>
      <c r="C99" s="53" t="s">
        <v>133</v>
      </c>
      <c r="D99" s="53" t="s">
        <v>155</v>
      </c>
      <c r="E99" s="53" t="s">
        <v>57</v>
      </c>
      <c r="F99" s="53" t="s">
        <v>135</v>
      </c>
      <c r="G99" s="53"/>
      <c r="H99" s="6"/>
      <c r="I99" s="113">
        <f>I103+I106+I100</f>
        <v>125.10652</v>
      </c>
      <c r="J99" s="113">
        <f>J103+J106+J100</f>
        <v>84.167580000000001</v>
      </c>
      <c r="K99" s="114">
        <f t="shared" si="9"/>
        <v>67.276733458815727</v>
      </c>
    </row>
    <row r="100" spans="1:11" ht="24">
      <c r="A100" s="61" t="s">
        <v>222</v>
      </c>
      <c r="B100" s="53" t="s">
        <v>4</v>
      </c>
      <c r="C100" s="53" t="s">
        <v>133</v>
      </c>
      <c r="D100" s="53" t="s">
        <v>155</v>
      </c>
      <c r="E100" s="53" t="s">
        <v>57</v>
      </c>
      <c r="F100" s="53" t="s">
        <v>135</v>
      </c>
      <c r="G100" s="53" t="s">
        <v>221</v>
      </c>
      <c r="H100" s="6"/>
      <c r="I100" s="113">
        <f>I101</f>
        <v>123.10652</v>
      </c>
      <c r="J100" s="113">
        <f>J101</f>
        <v>84.167580000000001</v>
      </c>
      <c r="K100" s="114">
        <f t="shared" si="9"/>
        <v>68.369717542174044</v>
      </c>
    </row>
    <row r="101" spans="1:11" ht="36">
      <c r="A101" s="58" t="s">
        <v>146</v>
      </c>
      <c r="B101" s="53" t="s">
        <v>4</v>
      </c>
      <c r="C101" s="53" t="s">
        <v>133</v>
      </c>
      <c r="D101" s="53" t="s">
        <v>155</v>
      </c>
      <c r="E101" s="53" t="s">
        <v>57</v>
      </c>
      <c r="F101" s="53" t="s">
        <v>135</v>
      </c>
      <c r="G101" s="53" t="s">
        <v>221</v>
      </c>
      <c r="H101" s="6">
        <v>200</v>
      </c>
      <c r="I101" s="113">
        <f>I102</f>
        <v>123.10652</v>
      </c>
      <c r="J101" s="113">
        <f>J102</f>
        <v>84.167580000000001</v>
      </c>
      <c r="K101" s="114">
        <f t="shared" si="9"/>
        <v>68.369717542174044</v>
      </c>
    </row>
    <row r="102" spans="1:11" ht="36">
      <c r="A102" s="6" t="s">
        <v>147</v>
      </c>
      <c r="B102" s="53" t="s">
        <v>4</v>
      </c>
      <c r="C102" s="53" t="s">
        <v>133</v>
      </c>
      <c r="D102" s="53" t="s">
        <v>155</v>
      </c>
      <c r="E102" s="53" t="s">
        <v>57</v>
      </c>
      <c r="F102" s="53" t="s">
        <v>135</v>
      </c>
      <c r="G102" s="53" t="s">
        <v>221</v>
      </c>
      <c r="H102" s="6">
        <v>240</v>
      </c>
      <c r="I102" s="113">
        <f>123.10652</f>
        <v>123.10652</v>
      </c>
      <c r="J102" s="113">
        <v>84.167580000000001</v>
      </c>
      <c r="K102" s="114">
        <f t="shared" si="9"/>
        <v>68.369717542174044</v>
      </c>
    </row>
    <row r="103" spans="1:11" ht="97.5" customHeight="1">
      <c r="A103" s="61" t="s">
        <v>54</v>
      </c>
      <c r="B103" s="53" t="s">
        <v>4</v>
      </c>
      <c r="C103" s="53" t="s">
        <v>133</v>
      </c>
      <c r="D103" s="53" t="s">
        <v>155</v>
      </c>
      <c r="E103" s="53" t="s">
        <v>57</v>
      </c>
      <c r="F103" s="53" t="s">
        <v>135</v>
      </c>
      <c r="G103" s="53" t="s">
        <v>6</v>
      </c>
      <c r="H103" s="6"/>
      <c r="I103" s="113">
        <f>I104</f>
        <v>1</v>
      </c>
      <c r="J103" s="113">
        <f>J104</f>
        <v>0</v>
      </c>
      <c r="K103" s="114">
        <f t="shared" si="9"/>
        <v>0</v>
      </c>
    </row>
    <row r="104" spans="1:11" ht="36">
      <c r="A104" s="58" t="s">
        <v>146</v>
      </c>
      <c r="B104" s="53" t="s">
        <v>4</v>
      </c>
      <c r="C104" s="53" t="s">
        <v>133</v>
      </c>
      <c r="D104" s="53" t="s">
        <v>155</v>
      </c>
      <c r="E104" s="53" t="s">
        <v>57</v>
      </c>
      <c r="F104" s="53" t="s">
        <v>135</v>
      </c>
      <c r="G104" s="53" t="s">
        <v>6</v>
      </c>
      <c r="H104" s="6">
        <v>200</v>
      </c>
      <c r="I104" s="113">
        <f>I105</f>
        <v>1</v>
      </c>
      <c r="J104" s="113">
        <f>J105</f>
        <v>0</v>
      </c>
      <c r="K104" s="114">
        <f t="shared" si="9"/>
        <v>0</v>
      </c>
    </row>
    <row r="105" spans="1:11" ht="36">
      <c r="A105" s="6" t="s">
        <v>147</v>
      </c>
      <c r="B105" s="53" t="s">
        <v>4</v>
      </c>
      <c r="C105" s="53" t="s">
        <v>133</v>
      </c>
      <c r="D105" s="53" t="s">
        <v>155</v>
      </c>
      <c r="E105" s="53" t="s">
        <v>57</v>
      </c>
      <c r="F105" s="53" t="s">
        <v>135</v>
      </c>
      <c r="G105" s="53" t="s">
        <v>6</v>
      </c>
      <c r="H105" s="6">
        <v>240</v>
      </c>
      <c r="I105" s="113">
        <v>1</v>
      </c>
      <c r="J105" s="113">
        <v>0</v>
      </c>
      <c r="K105" s="114">
        <f t="shared" si="9"/>
        <v>0</v>
      </c>
    </row>
    <row r="106" spans="1:11" ht="60">
      <c r="A106" s="6" t="s">
        <v>55</v>
      </c>
      <c r="B106" s="53" t="s">
        <v>4</v>
      </c>
      <c r="C106" s="53" t="s">
        <v>133</v>
      </c>
      <c r="D106" s="53" t="s">
        <v>155</v>
      </c>
      <c r="E106" s="53" t="s">
        <v>57</v>
      </c>
      <c r="F106" s="53" t="s">
        <v>135</v>
      </c>
      <c r="G106" s="53" t="s">
        <v>7</v>
      </c>
      <c r="H106" s="6"/>
      <c r="I106" s="113">
        <f>I107</f>
        <v>1</v>
      </c>
      <c r="J106" s="113">
        <f>J107</f>
        <v>0</v>
      </c>
      <c r="K106" s="114">
        <f t="shared" si="9"/>
        <v>0</v>
      </c>
    </row>
    <row r="107" spans="1:11" ht="36">
      <c r="A107" s="58" t="s">
        <v>146</v>
      </c>
      <c r="B107" s="53" t="s">
        <v>4</v>
      </c>
      <c r="C107" s="53" t="s">
        <v>133</v>
      </c>
      <c r="D107" s="53" t="s">
        <v>155</v>
      </c>
      <c r="E107" s="53" t="s">
        <v>57</v>
      </c>
      <c r="F107" s="53" t="s">
        <v>135</v>
      </c>
      <c r="G107" s="53" t="s">
        <v>7</v>
      </c>
      <c r="H107" s="6">
        <v>200</v>
      </c>
      <c r="I107" s="113">
        <f>I108</f>
        <v>1</v>
      </c>
      <c r="J107" s="113">
        <f>J108</f>
        <v>0</v>
      </c>
      <c r="K107" s="114">
        <f t="shared" si="9"/>
        <v>0</v>
      </c>
    </row>
    <row r="108" spans="1:11" ht="36">
      <c r="A108" s="6" t="s">
        <v>147</v>
      </c>
      <c r="B108" s="53" t="s">
        <v>4</v>
      </c>
      <c r="C108" s="53" t="s">
        <v>133</v>
      </c>
      <c r="D108" s="53" t="s">
        <v>155</v>
      </c>
      <c r="E108" s="53" t="s">
        <v>57</v>
      </c>
      <c r="F108" s="53" t="s">
        <v>135</v>
      </c>
      <c r="G108" s="53" t="s">
        <v>7</v>
      </c>
      <c r="H108" s="6">
        <v>240</v>
      </c>
      <c r="I108" s="113">
        <v>1</v>
      </c>
      <c r="J108" s="113">
        <v>0</v>
      </c>
      <c r="K108" s="114">
        <f t="shared" si="9"/>
        <v>0</v>
      </c>
    </row>
    <row r="109" spans="1:11">
      <c r="A109" s="6" t="s">
        <v>8</v>
      </c>
      <c r="B109" s="53" t="s">
        <v>4</v>
      </c>
      <c r="C109" s="53" t="s">
        <v>166</v>
      </c>
      <c r="D109" s="53"/>
      <c r="E109" s="53"/>
      <c r="F109" s="53"/>
      <c r="G109" s="53"/>
      <c r="H109" s="6"/>
      <c r="I109" s="113">
        <f>I110+I115</f>
        <v>98.2</v>
      </c>
      <c r="J109" s="113">
        <f>J110+J115</f>
        <v>2.4320200000000001</v>
      </c>
      <c r="K109" s="114">
        <f t="shared" si="9"/>
        <v>2.4765987780040732</v>
      </c>
    </row>
    <row r="110" spans="1:11" ht="36">
      <c r="A110" s="6" t="s">
        <v>154</v>
      </c>
      <c r="B110" s="53" t="s">
        <v>4</v>
      </c>
      <c r="C110" s="53" t="s">
        <v>166</v>
      </c>
      <c r="D110" s="53" t="s">
        <v>155</v>
      </c>
      <c r="E110" s="53"/>
      <c r="F110" s="53"/>
      <c r="G110" s="53"/>
      <c r="H110" s="6"/>
      <c r="I110" s="113">
        <f>I111</f>
        <v>98.2</v>
      </c>
      <c r="J110" s="113">
        <f>J111</f>
        <v>2.4320200000000001</v>
      </c>
      <c r="K110" s="114">
        <f t="shared" si="9"/>
        <v>2.4765987780040732</v>
      </c>
    </row>
    <row r="111" spans="1:11" ht="48">
      <c r="A111" s="6" t="s">
        <v>156</v>
      </c>
      <c r="B111" s="56" t="s">
        <v>4</v>
      </c>
      <c r="C111" s="53" t="s">
        <v>166</v>
      </c>
      <c r="D111" s="53" t="s">
        <v>155</v>
      </c>
      <c r="E111" s="53" t="s">
        <v>57</v>
      </c>
      <c r="F111" s="53"/>
      <c r="G111" s="53"/>
      <c r="H111" s="6"/>
      <c r="I111" s="113">
        <f>I112+I118</f>
        <v>98.2</v>
      </c>
      <c r="J111" s="113">
        <f>J112+J118</f>
        <v>2.4320200000000001</v>
      </c>
      <c r="K111" s="114">
        <f t="shared" si="9"/>
        <v>2.4765987780040732</v>
      </c>
    </row>
    <row r="112" spans="1:11">
      <c r="A112" s="62" t="s">
        <v>9</v>
      </c>
      <c r="B112" s="56" t="s">
        <v>4</v>
      </c>
      <c r="C112" s="53" t="s">
        <v>166</v>
      </c>
      <c r="D112" s="53" t="s">
        <v>155</v>
      </c>
      <c r="E112" s="53" t="s">
        <v>57</v>
      </c>
      <c r="F112" s="53" t="s">
        <v>135</v>
      </c>
      <c r="G112" s="53" t="s">
        <v>10</v>
      </c>
      <c r="H112" s="6"/>
      <c r="I112" s="113">
        <f>I113</f>
        <v>97.2</v>
      </c>
      <c r="J112" s="113">
        <f>J113</f>
        <v>2.4320200000000001</v>
      </c>
      <c r="K112" s="114">
        <f t="shared" si="9"/>
        <v>2.5020781893004114</v>
      </c>
    </row>
    <row r="113" spans="1:11" ht="36">
      <c r="A113" s="58" t="s">
        <v>146</v>
      </c>
      <c r="B113" s="56" t="s">
        <v>4</v>
      </c>
      <c r="C113" s="53" t="s">
        <v>166</v>
      </c>
      <c r="D113" s="53" t="s">
        <v>155</v>
      </c>
      <c r="E113" s="53" t="s">
        <v>57</v>
      </c>
      <c r="F113" s="53" t="s">
        <v>135</v>
      </c>
      <c r="G113" s="53" t="s">
        <v>10</v>
      </c>
      <c r="H113" s="6">
        <v>200</v>
      </c>
      <c r="I113" s="113">
        <f>I114</f>
        <v>97.2</v>
      </c>
      <c r="J113" s="113">
        <f>J114</f>
        <v>2.4320200000000001</v>
      </c>
      <c r="K113" s="114">
        <f t="shared" si="9"/>
        <v>2.5020781893004114</v>
      </c>
    </row>
    <row r="114" spans="1:11" ht="36">
      <c r="A114" s="6" t="s">
        <v>147</v>
      </c>
      <c r="B114" s="56" t="s">
        <v>4</v>
      </c>
      <c r="C114" s="53" t="s">
        <v>166</v>
      </c>
      <c r="D114" s="53" t="s">
        <v>155</v>
      </c>
      <c r="E114" s="53" t="s">
        <v>57</v>
      </c>
      <c r="F114" s="53" t="s">
        <v>135</v>
      </c>
      <c r="G114" s="53" t="s">
        <v>10</v>
      </c>
      <c r="H114" s="6">
        <v>240</v>
      </c>
      <c r="I114" s="113">
        <v>97.2</v>
      </c>
      <c r="J114" s="113">
        <v>2.4320200000000001</v>
      </c>
      <c r="K114" s="114">
        <f t="shared" si="9"/>
        <v>2.5020781893004114</v>
      </c>
    </row>
    <row r="115" spans="1:11" ht="12.75" customHeight="1">
      <c r="A115" s="62" t="s">
        <v>11</v>
      </c>
      <c r="B115" s="56" t="s">
        <v>4</v>
      </c>
      <c r="C115" s="53" t="s">
        <v>166</v>
      </c>
      <c r="D115" s="53" t="s">
        <v>155</v>
      </c>
      <c r="E115" s="53" t="s">
        <v>57</v>
      </c>
      <c r="F115" s="53" t="s">
        <v>135</v>
      </c>
      <c r="G115" s="53" t="s">
        <v>12</v>
      </c>
      <c r="H115" s="6"/>
      <c r="I115" s="113">
        <f>I116</f>
        <v>0</v>
      </c>
      <c r="J115" s="113">
        <f>J116</f>
        <v>0</v>
      </c>
      <c r="K115" s="114"/>
    </row>
    <row r="116" spans="1:11" ht="36">
      <c r="A116" s="58" t="s">
        <v>146</v>
      </c>
      <c r="B116" s="56" t="s">
        <v>4</v>
      </c>
      <c r="C116" s="53" t="s">
        <v>166</v>
      </c>
      <c r="D116" s="53" t="s">
        <v>155</v>
      </c>
      <c r="E116" s="53" t="s">
        <v>57</v>
      </c>
      <c r="F116" s="53" t="s">
        <v>135</v>
      </c>
      <c r="G116" s="53" t="s">
        <v>12</v>
      </c>
      <c r="H116" s="6">
        <v>200</v>
      </c>
      <c r="I116" s="113">
        <f>I117</f>
        <v>0</v>
      </c>
      <c r="J116" s="113">
        <f>J117</f>
        <v>0</v>
      </c>
      <c r="K116" s="114"/>
    </row>
    <row r="117" spans="1:11" ht="36">
      <c r="A117" s="6" t="s">
        <v>147</v>
      </c>
      <c r="B117" s="56" t="s">
        <v>4</v>
      </c>
      <c r="C117" s="53" t="s">
        <v>166</v>
      </c>
      <c r="D117" s="53" t="s">
        <v>155</v>
      </c>
      <c r="E117" s="53" t="s">
        <v>57</v>
      </c>
      <c r="F117" s="53" t="s">
        <v>135</v>
      </c>
      <c r="G117" s="53" t="s">
        <v>12</v>
      </c>
      <c r="H117" s="6">
        <v>240</v>
      </c>
      <c r="I117" s="113">
        <v>0</v>
      </c>
      <c r="J117" s="113">
        <v>0</v>
      </c>
      <c r="K117" s="114"/>
    </row>
    <row r="118" spans="1:11" ht="84">
      <c r="A118" s="61" t="s">
        <v>56</v>
      </c>
      <c r="B118" s="53" t="s">
        <v>4</v>
      </c>
      <c r="C118" s="53" t="s">
        <v>166</v>
      </c>
      <c r="D118" s="53" t="s">
        <v>155</v>
      </c>
      <c r="E118" s="53" t="s">
        <v>57</v>
      </c>
      <c r="F118" s="53" t="s">
        <v>135</v>
      </c>
      <c r="G118" s="53" t="s">
        <v>13</v>
      </c>
      <c r="H118" s="6"/>
      <c r="I118" s="113">
        <f>I119</f>
        <v>1</v>
      </c>
      <c r="J118" s="113">
        <f>J119</f>
        <v>0</v>
      </c>
      <c r="K118" s="114">
        <f t="shared" si="9"/>
        <v>0</v>
      </c>
    </row>
    <row r="119" spans="1:11" ht="36">
      <c r="A119" s="58" t="s">
        <v>146</v>
      </c>
      <c r="B119" s="53" t="s">
        <v>4</v>
      </c>
      <c r="C119" s="53" t="s">
        <v>166</v>
      </c>
      <c r="D119" s="53" t="s">
        <v>155</v>
      </c>
      <c r="E119" s="53" t="s">
        <v>57</v>
      </c>
      <c r="F119" s="53" t="s">
        <v>135</v>
      </c>
      <c r="G119" s="53" t="s">
        <v>13</v>
      </c>
      <c r="H119" s="6">
        <v>200</v>
      </c>
      <c r="I119" s="113">
        <f>I120</f>
        <v>1</v>
      </c>
      <c r="J119" s="113">
        <f>J120</f>
        <v>0</v>
      </c>
      <c r="K119" s="114">
        <f t="shared" si="9"/>
        <v>0</v>
      </c>
    </row>
    <row r="120" spans="1:11" ht="36">
      <c r="A120" s="6" t="s">
        <v>147</v>
      </c>
      <c r="B120" s="53" t="s">
        <v>4</v>
      </c>
      <c r="C120" s="53" t="s">
        <v>166</v>
      </c>
      <c r="D120" s="53" t="s">
        <v>155</v>
      </c>
      <c r="E120" s="53" t="s">
        <v>57</v>
      </c>
      <c r="F120" s="53" t="s">
        <v>135</v>
      </c>
      <c r="G120" s="53" t="s">
        <v>13</v>
      </c>
      <c r="H120" s="6">
        <v>240</v>
      </c>
      <c r="I120" s="113">
        <v>1</v>
      </c>
      <c r="J120" s="113">
        <v>0</v>
      </c>
      <c r="K120" s="114">
        <f t="shared" si="9"/>
        <v>0</v>
      </c>
    </row>
    <row r="121" spans="1:11">
      <c r="A121" s="5" t="s">
        <v>14</v>
      </c>
      <c r="B121" s="52" t="s">
        <v>15</v>
      </c>
      <c r="C121" s="52"/>
      <c r="D121" s="52"/>
      <c r="E121" s="52"/>
      <c r="F121" s="52"/>
      <c r="G121" s="52"/>
      <c r="H121" s="6"/>
      <c r="I121" s="114">
        <f t="shared" ref="I121:J127" si="11">I122</f>
        <v>1</v>
      </c>
      <c r="J121" s="114">
        <f t="shared" si="11"/>
        <v>0</v>
      </c>
      <c r="K121" s="114">
        <f t="shared" si="9"/>
        <v>0</v>
      </c>
    </row>
    <row r="122" spans="1:11">
      <c r="A122" s="6" t="s">
        <v>16</v>
      </c>
      <c r="B122" s="53" t="s">
        <v>15</v>
      </c>
      <c r="C122" s="53" t="s">
        <v>131</v>
      </c>
      <c r="D122" s="53"/>
      <c r="E122" s="53"/>
      <c r="F122" s="53"/>
      <c r="G122" s="53"/>
      <c r="H122" s="6"/>
      <c r="I122" s="113">
        <f t="shared" si="11"/>
        <v>1</v>
      </c>
      <c r="J122" s="113">
        <f t="shared" si="11"/>
        <v>0</v>
      </c>
      <c r="K122" s="114">
        <f t="shared" si="9"/>
        <v>0</v>
      </c>
    </row>
    <row r="123" spans="1:11" ht="36">
      <c r="A123" s="6" t="s">
        <v>17</v>
      </c>
      <c r="B123" s="53" t="s">
        <v>15</v>
      </c>
      <c r="C123" s="53" t="s">
        <v>131</v>
      </c>
      <c r="D123" s="53"/>
      <c r="E123" s="53"/>
      <c r="F123" s="53"/>
      <c r="G123" s="53"/>
      <c r="H123" s="6"/>
      <c r="I123" s="113">
        <f t="shared" si="11"/>
        <v>1</v>
      </c>
      <c r="J123" s="113">
        <f t="shared" si="11"/>
        <v>0</v>
      </c>
      <c r="K123" s="114">
        <f t="shared" si="9"/>
        <v>0</v>
      </c>
    </row>
    <row r="124" spans="1:11" ht="36">
      <c r="A124" s="6" t="s">
        <v>154</v>
      </c>
      <c r="B124" s="53" t="s">
        <v>15</v>
      </c>
      <c r="C124" s="53" t="s">
        <v>131</v>
      </c>
      <c r="D124" s="53" t="s">
        <v>155</v>
      </c>
      <c r="E124" s="53"/>
      <c r="F124" s="53"/>
      <c r="G124" s="53"/>
      <c r="H124" s="6"/>
      <c r="I124" s="113">
        <f t="shared" si="11"/>
        <v>1</v>
      </c>
      <c r="J124" s="113">
        <f t="shared" si="11"/>
        <v>0</v>
      </c>
      <c r="K124" s="114">
        <f t="shared" si="9"/>
        <v>0</v>
      </c>
    </row>
    <row r="125" spans="1:11" ht="48">
      <c r="A125" s="6" t="s">
        <v>156</v>
      </c>
      <c r="B125" s="53" t="s">
        <v>15</v>
      </c>
      <c r="C125" s="53" t="s">
        <v>131</v>
      </c>
      <c r="D125" s="53" t="s">
        <v>155</v>
      </c>
      <c r="E125" s="53" t="s">
        <v>57</v>
      </c>
      <c r="F125" s="53"/>
      <c r="G125" s="53"/>
      <c r="H125" s="6"/>
      <c r="I125" s="113">
        <f t="shared" si="11"/>
        <v>1</v>
      </c>
      <c r="J125" s="113">
        <f t="shared" si="11"/>
        <v>0</v>
      </c>
      <c r="K125" s="114">
        <f t="shared" si="9"/>
        <v>0</v>
      </c>
    </row>
    <row r="126" spans="1:11" ht="120">
      <c r="A126" s="6" t="s">
        <v>0</v>
      </c>
      <c r="B126" s="53" t="s">
        <v>15</v>
      </c>
      <c r="C126" s="53" t="s">
        <v>131</v>
      </c>
      <c r="D126" s="53" t="s">
        <v>155</v>
      </c>
      <c r="E126" s="53" t="s">
        <v>57</v>
      </c>
      <c r="F126" s="53" t="s">
        <v>135</v>
      </c>
      <c r="G126" s="53" t="s">
        <v>18</v>
      </c>
      <c r="H126" s="6"/>
      <c r="I126" s="113">
        <f t="shared" si="11"/>
        <v>1</v>
      </c>
      <c r="J126" s="113">
        <f t="shared" si="11"/>
        <v>0</v>
      </c>
      <c r="K126" s="114">
        <f t="shared" si="9"/>
        <v>0</v>
      </c>
    </row>
    <row r="127" spans="1:11" ht="36">
      <c r="A127" s="58" t="s">
        <v>146</v>
      </c>
      <c r="B127" s="53" t="s">
        <v>15</v>
      </c>
      <c r="C127" s="53" t="s">
        <v>131</v>
      </c>
      <c r="D127" s="53" t="s">
        <v>155</v>
      </c>
      <c r="E127" s="53" t="s">
        <v>57</v>
      </c>
      <c r="F127" s="53" t="s">
        <v>135</v>
      </c>
      <c r="G127" s="53" t="s">
        <v>18</v>
      </c>
      <c r="H127" s="6">
        <v>200</v>
      </c>
      <c r="I127" s="113">
        <f t="shared" si="11"/>
        <v>1</v>
      </c>
      <c r="J127" s="113">
        <f t="shared" si="11"/>
        <v>0</v>
      </c>
      <c r="K127" s="114">
        <f t="shared" si="9"/>
        <v>0</v>
      </c>
    </row>
    <row r="128" spans="1:11" ht="36">
      <c r="A128" s="6" t="s">
        <v>147</v>
      </c>
      <c r="B128" s="53" t="s">
        <v>15</v>
      </c>
      <c r="C128" s="53" t="s">
        <v>131</v>
      </c>
      <c r="D128" s="53" t="s">
        <v>155</v>
      </c>
      <c r="E128" s="53" t="s">
        <v>57</v>
      </c>
      <c r="F128" s="53" t="s">
        <v>135</v>
      </c>
      <c r="G128" s="53" t="s">
        <v>18</v>
      </c>
      <c r="H128" s="6">
        <v>240</v>
      </c>
      <c r="I128" s="113">
        <v>1</v>
      </c>
      <c r="J128" s="113">
        <v>0</v>
      </c>
      <c r="K128" s="114">
        <f t="shared" si="9"/>
        <v>0</v>
      </c>
    </row>
    <row r="129" spans="1:11" s="145" customFormat="1">
      <c r="A129" s="52" t="s">
        <v>19</v>
      </c>
      <c r="B129" s="63" t="s">
        <v>126</v>
      </c>
      <c r="C129" s="63"/>
      <c r="D129" s="63"/>
      <c r="E129" s="63"/>
      <c r="F129" s="63"/>
      <c r="G129" s="63"/>
      <c r="H129" s="63"/>
      <c r="I129" s="114">
        <f t="shared" ref="I129:J134" si="12">I130</f>
        <v>68.8</v>
      </c>
      <c r="J129" s="114">
        <f t="shared" si="12"/>
        <v>11.59352</v>
      </c>
      <c r="K129" s="114">
        <f t="shared" si="9"/>
        <v>16.851046511627906</v>
      </c>
    </row>
    <row r="130" spans="1:11">
      <c r="A130" s="64" t="s">
        <v>20</v>
      </c>
      <c r="B130" s="65" t="s">
        <v>126</v>
      </c>
      <c r="C130" s="65" t="s">
        <v>131</v>
      </c>
      <c r="D130" s="65"/>
      <c r="E130" s="65"/>
      <c r="F130" s="65"/>
      <c r="G130" s="65"/>
      <c r="H130" s="65"/>
      <c r="I130" s="113">
        <f t="shared" si="12"/>
        <v>68.8</v>
      </c>
      <c r="J130" s="113">
        <f t="shared" si="12"/>
        <v>11.59352</v>
      </c>
      <c r="K130" s="114">
        <f t="shared" si="9"/>
        <v>16.851046511627906</v>
      </c>
    </row>
    <row r="131" spans="1:11" ht="36">
      <c r="A131" s="6" t="s">
        <v>154</v>
      </c>
      <c r="B131" s="65" t="s">
        <v>126</v>
      </c>
      <c r="C131" s="65" t="s">
        <v>131</v>
      </c>
      <c r="D131" s="66">
        <v>89</v>
      </c>
      <c r="E131" s="66"/>
      <c r="F131" s="66"/>
      <c r="G131" s="66"/>
      <c r="H131" s="66"/>
      <c r="I131" s="113">
        <f t="shared" si="12"/>
        <v>68.8</v>
      </c>
      <c r="J131" s="113">
        <f t="shared" si="12"/>
        <v>11.59352</v>
      </c>
      <c r="K131" s="114">
        <f t="shared" si="9"/>
        <v>16.851046511627906</v>
      </c>
    </row>
    <row r="132" spans="1:11" ht="48">
      <c r="A132" s="6" t="s">
        <v>156</v>
      </c>
      <c r="B132" s="65" t="s">
        <v>126</v>
      </c>
      <c r="C132" s="65" t="s">
        <v>131</v>
      </c>
      <c r="D132" s="66" t="s">
        <v>155</v>
      </c>
      <c r="E132" s="66">
        <v>1</v>
      </c>
      <c r="F132" s="66"/>
      <c r="G132" s="66"/>
      <c r="H132" s="66"/>
      <c r="I132" s="113">
        <f t="shared" si="12"/>
        <v>68.8</v>
      </c>
      <c r="J132" s="113">
        <f t="shared" si="12"/>
        <v>11.59352</v>
      </c>
      <c r="K132" s="114">
        <f t="shared" si="9"/>
        <v>16.851046511627906</v>
      </c>
    </row>
    <row r="133" spans="1:11" ht="25.5">
      <c r="A133" s="67" t="s">
        <v>21</v>
      </c>
      <c r="B133" s="65" t="s">
        <v>126</v>
      </c>
      <c r="C133" s="65" t="s">
        <v>131</v>
      </c>
      <c r="D133" s="66" t="s">
        <v>155</v>
      </c>
      <c r="E133" s="66">
        <v>1</v>
      </c>
      <c r="F133" s="66" t="s">
        <v>135</v>
      </c>
      <c r="G133" s="66" t="s">
        <v>22</v>
      </c>
      <c r="H133" s="66"/>
      <c r="I133" s="113">
        <f t="shared" si="12"/>
        <v>68.8</v>
      </c>
      <c r="J133" s="113">
        <f t="shared" si="12"/>
        <v>11.59352</v>
      </c>
      <c r="K133" s="114">
        <f t="shared" si="9"/>
        <v>16.851046511627906</v>
      </c>
    </row>
    <row r="134" spans="1:11" ht="25.5">
      <c r="A134" s="67" t="s">
        <v>23</v>
      </c>
      <c r="B134" s="65" t="s">
        <v>126</v>
      </c>
      <c r="C134" s="65" t="s">
        <v>131</v>
      </c>
      <c r="D134" s="66" t="s">
        <v>155</v>
      </c>
      <c r="E134" s="66">
        <v>1</v>
      </c>
      <c r="F134" s="66" t="s">
        <v>135</v>
      </c>
      <c r="G134" s="66" t="s">
        <v>22</v>
      </c>
      <c r="H134" s="66" t="s">
        <v>24</v>
      </c>
      <c r="I134" s="113">
        <f t="shared" si="12"/>
        <v>68.8</v>
      </c>
      <c r="J134" s="113">
        <f t="shared" si="12"/>
        <v>11.59352</v>
      </c>
      <c r="K134" s="114">
        <f t="shared" si="9"/>
        <v>16.851046511627906</v>
      </c>
    </row>
    <row r="135" spans="1:11" ht="26.25" customHeight="1">
      <c r="A135" s="67" t="s">
        <v>25</v>
      </c>
      <c r="B135" s="65" t="s">
        <v>126</v>
      </c>
      <c r="C135" s="65" t="s">
        <v>131</v>
      </c>
      <c r="D135" s="66" t="s">
        <v>155</v>
      </c>
      <c r="E135" s="66">
        <v>1</v>
      </c>
      <c r="F135" s="66" t="s">
        <v>135</v>
      </c>
      <c r="G135" s="66" t="s">
        <v>22</v>
      </c>
      <c r="H135" s="66" t="s">
        <v>26</v>
      </c>
      <c r="I135" s="113">
        <v>68.8</v>
      </c>
      <c r="J135" s="113">
        <v>11.59352</v>
      </c>
      <c r="K135" s="114">
        <f t="shared" si="9"/>
        <v>16.851046511627906</v>
      </c>
    </row>
    <row r="136" spans="1:11" ht="25.5">
      <c r="A136" s="120" t="s">
        <v>27</v>
      </c>
      <c r="B136" s="69" t="s">
        <v>28</v>
      </c>
      <c r="C136" s="69"/>
      <c r="D136" s="69"/>
      <c r="E136" s="69"/>
      <c r="F136" s="69"/>
      <c r="G136" s="69"/>
      <c r="H136" s="69"/>
      <c r="I136" s="114">
        <f t="shared" ref="I136:J141" si="13">I137</f>
        <v>2</v>
      </c>
      <c r="J136" s="114">
        <f t="shared" si="13"/>
        <v>0</v>
      </c>
      <c r="K136" s="114">
        <f t="shared" si="9"/>
        <v>0</v>
      </c>
    </row>
    <row r="137" spans="1:11" ht="25.5">
      <c r="A137" s="118" t="s">
        <v>1</v>
      </c>
      <c r="B137" s="67" t="s">
        <v>28</v>
      </c>
      <c r="C137" s="67" t="s">
        <v>131</v>
      </c>
      <c r="D137" s="67"/>
      <c r="E137" s="67"/>
      <c r="F137" s="67"/>
      <c r="G137" s="67"/>
      <c r="H137" s="67"/>
      <c r="I137" s="113">
        <f t="shared" si="13"/>
        <v>2</v>
      </c>
      <c r="J137" s="113">
        <f t="shared" si="13"/>
        <v>0</v>
      </c>
      <c r="K137" s="114">
        <f t="shared" si="9"/>
        <v>0</v>
      </c>
    </row>
    <row r="138" spans="1:11" ht="36">
      <c r="A138" s="6" t="s">
        <v>154</v>
      </c>
      <c r="B138" s="67" t="s">
        <v>28</v>
      </c>
      <c r="C138" s="67" t="s">
        <v>131</v>
      </c>
      <c r="D138" s="67" t="s">
        <v>155</v>
      </c>
      <c r="E138" s="67"/>
      <c r="F138" s="67"/>
      <c r="G138" s="67"/>
      <c r="H138" s="67"/>
      <c r="I138" s="113">
        <f t="shared" si="13"/>
        <v>2</v>
      </c>
      <c r="J138" s="113">
        <f t="shared" si="13"/>
        <v>0</v>
      </c>
      <c r="K138" s="114">
        <f t="shared" si="9"/>
        <v>0</v>
      </c>
    </row>
    <row r="139" spans="1:11" ht="48">
      <c r="A139" s="6" t="s">
        <v>156</v>
      </c>
      <c r="B139" s="67" t="s">
        <v>28</v>
      </c>
      <c r="C139" s="67" t="s">
        <v>131</v>
      </c>
      <c r="D139" s="67" t="s">
        <v>155</v>
      </c>
      <c r="E139" s="67" t="s">
        <v>57</v>
      </c>
      <c r="F139" s="67"/>
      <c r="G139" s="67"/>
      <c r="H139" s="67"/>
      <c r="I139" s="113">
        <f t="shared" si="13"/>
        <v>2</v>
      </c>
      <c r="J139" s="113">
        <f t="shared" si="13"/>
        <v>0</v>
      </c>
      <c r="K139" s="114">
        <f t="shared" si="9"/>
        <v>0</v>
      </c>
    </row>
    <row r="140" spans="1:11" ht="25.5">
      <c r="A140" s="60" t="s">
        <v>29</v>
      </c>
      <c r="B140" s="67" t="s">
        <v>28</v>
      </c>
      <c r="C140" s="67" t="s">
        <v>131</v>
      </c>
      <c r="D140" s="67" t="s">
        <v>155</v>
      </c>
      <c r="E140" s="67" t="s">
        <v>57</v>
      </c>
      <c r="F140" s="67" t="s">
        <v>135</v>
      </c>
      <c r="G140" s="67" t="s">
        <v>30</v>
      </c>
      <c r="H140" s="67"/>
      <c r="I140" s="115">
        <f t="shared" si="13"/>
        <v>2</v>
      </c>
      <c r="J140" s="115">
        <f t="shared" si="13"/>
        <v>0</v>
      </c>
      <c r="K140" s="114">
        <f t="shared" si="9"/>
        <v>0</v>
      </c>
    </row>
    <row r="141" spans="1:11" ht="25.5">
      <c r="A141" s="68" t="s">
        <v>31</v>
      </c>
      <c r="B141" s="67" t="s">
        <v>28</v>
      </c>
      <c r="C141" s="67" t="s">
        <v>131</v>
      </c>
      <c r="D141" s="67" t="s">
        <v>155</v>
      </c>
      <c r="E141" s="67" t="s">
        <v>57</v>
      </c>
      <c r="F141" s="67" t="s">
        <v>135</v>
      </c>
      <c r="G141" s="67" t="s">
        <v>30</v>
      </c>
      <c r="H141" s="67" t="s">
        <v>32</v>
      </c>
      <c r="I141" s="115">
        <f t="shared" si="13"/>
        <v>2</v>
      </c>
      <c r="J141" s="115">
        <f t="shared" si="13"/>
        <v>0</v>
      </c>
      <c r="K141" s="114">
        <f t="shared" si="9"/>
        <v>0</v>
      </c>
    </row>
    <row r="142" spans="1:11" ht="14.25" customHeight="1">
      <c r="A142" s="70" t="s">
        <v>33</v>
      </c>
      <c r="B142" s="71" t="s">
        <v>28</v>
      </c>
      <c r="C142" s="71" t="s">
        <v>131</v>
      </c>
      <c r="D142" s="71" t="s">
        <v>155</v>
      </c>
      <c r="E142" s="71" t="s">
        <v>57</v>
      </c>
      <c r="F142" s="71" t="s">
        <v>135</v>
      </c>
      <c r="G142" s="71" t="s">
        <v>30</v>
      </c>
      <c r="H142" s="71" t="s">
        <v>34</v>
      </c>
      <c r="I142" s="116">
        <v>2</v>
      </c>
      <c r="J142" s="116">
        <v>0</v>
      </c>
      <c r="K142" s="114">
        <f>J142/I142*100</f>
        <v>0</v>
      </c>
    </row>
  </sheetData>
  <sheetProtection selectLockedCells="1" selectUnlockedCells="1"/>
  <autoFilter ref="A12:U142"/>
  <mergeCells count="15">
    <mergeCell ref="H2:K2"/>
    <mergeCell ref="H3:K3"/>
    <mergeCell ref="A8:K8"/>
    <mergeCell ref="H9:K9"/>
    <mergeCell ref="A10:A11"/>
    <mergeCell ref="B10:B11"/>
    <mergeCell ref="C10:C11"/>
    <mergeCell ref="D10:G11"/>
    <mergeCell ref="H10:H11"/>
    <mergeCell ref="H4:K4"/>
    <mergeCell ref="H5:K5"/>
    <mergeCell ref="H6:K6"/>
    <mergeCell ref="I10:I11"/>
    <mergeCell ref="J10:J11"/>
    <mergeCell ref="K10:K11"/>
  </mergeCells>
  <phoneticPr fontId="41" type="noConversion"/>
  <pageMargins left="0.43307086614173229" right="0.23622047244094491" top="0.70866141732283472" bottom="1.2204724409448819" header="0.31496062992125984" footer="0.51181102362204722"/>
  <pageSetup paperSize="9" scale="85" firstPageNumber="0" orientation="portrait" horizontalDpi="300" verticalDpi="300" r:id="rId1"/>
  <headerFooter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I21"/>
  <sheetViews>
    <sheetView view="pageBreakPreview" zoomScale="90" zoomScaleSheetLayoutView="90" workbookViewId="0">
      <selection activeCell="C5" sqref="C5:E5"/>
    </sheetView>
  </sheetViews>
  <sheetFormatPr defaultRowHeight="12.75"/>
  <cols>
    <col min="1" max="1" width="37.1640625" style="72" customWidth="1"/>
    <col min="2" max="2" width="70.5" style="72" customWidth="1"/>
    <col min="3" max="3" width="18.6640625" style="72" customWidth="1"/>
    <col min="4" max="4" width="19.33203125" style="72" customWidth="1"/>
    <col min="5" max="5" width="18" style="72" customWidth="1"/>
    <col min="6" max="6" width="24" style="72" customWidth="1"/>
    <col min="7" max="7" width="17.33203125" style="72" customWidth="1"/>
    <col min="8" max="8" width="17.5" style="72" customWidth="1"/>
    <col min="9" max="9" width="17" style="72" customWidth="1"/>
    <col min="10" max="16384" width="9.33203125" style="72"/>
  </cols>
  <sheetData>
    <row r="1" spans="1:9" ht="15.75" customHeight="1">
      <c r="B1" s="73"/>
      <c r="C1" s="180" t="s">
        <v>219</v>
      </c>
      <c r="D1" s="180"/>
      <c r="E1" s="180"/>
      <c r="F1" s="74"/>
    </row>
    <row r="2" spans="1:9" ht="15.75">
      <c r="A2" s="75"/>
      <c r="B2" s="76"/>
      <c r="C2" s="180" t="s">
        <v>231</v>
      </c>
      <c r="D2" s="180"/>
      <c r="E2" s="180"/>
      <c r="F2" s="74"/>
    </row>
    <row r="3" spans="1:9" ht="15.75" customHeight="1">
      <c r="B3" s="76"/>
      <c r="C3" s="180" t="s">
        <v>217</v>
      </c>
      <c r="D3" s="180"/>
      <c r="E3" s="180"/>
      <c r="F3" s="74"/>
    </row>
    <row r="4" spans="1:9" ht="15.75">
      <c r="B4" s="75"/>
      <c r="C4" s="180" t="s">
        <v>218</v>
      </c>
      <c r="D4" s="180"/>
      <c r="E4" s="180"/>
      <c r="F4" s="74"/>
    </row>
    <row r="5" spans="1:9" ht="17.25" customHeight="1">
      <c r="B5" s="75"/>
      <c r="C5" s="180" t="s">
        <v>252</v>
      </c>
      <c r="D5" s="180"/>
      <c r="E5" s="180"/>
      <c r="F5" s="74"/>
    </row>
    <row r="6" spans="1:9" ht="15" customHeight="1">
      <c r="B6" s="75"/>
      <c r="C6" s="140"/>
      <c r="D6" s="140"/>
      <c r="E6" s="140"/>
      <c r="F6" s="74"/>
    </row>
    <row r="7" spans="1:9" ht="49.5" hidden="1" customHeight="1">
      <c r="B7" s="75"/>
      <c r="C7" s="181"/>
      <c r="D7" s="181"/>
      <c r="E7" s="181"/>
      <c r="F7" s="74"/>
    </row>
    <row r="8" spans="1:9" ht="12.75" customHeight="1">
      <c r="A8" s="77"/>
      <c r="B8" s="78"/>
      <c r="C8" s="181"/>
      <c r="D8" s="181"/>
      <c r="E8" s="181"/>
      <c r="F8" s="74"/>
    </row>
    <row r="9" spans="1:9" ht="73.5" customHeight="1">
      <c r="A9" s="182" t="s">
        <v>236</v>
      </c>
      <c r="B9" s="182"/>
      <c r="C9" s="182"/>
      <c r="D9" s="182"/>
      <c r="E9" s="182"/>
      <c r="F9" s="74"/>
    </row>
    <row r="10" spans="1:9">
      <c r="A10" s="79"/>
      <c r="B10" s="74"/>
      <c r="C10" s="74"/>
      <c r="D10" s="74"/>
      <c r="E10" s="74"/>
      <c r="F10" s="80"/>
    </row>
    <row r="11" spans="1:9" ht="36.75" customHeight="1">
      <c r="A11" s="183" t="s">
        <v>59</v>
      </c>
      <c r="B11" s="184" t="s">
        <v>35</v>
      </c>
      <c r="C11" s="168" t="s">
        <v>232</v>
      </c>
      <c r="D11" s="170" t="s">
        <v>233</v>
      </c>
      <c r="E11" s="172" t="s">
        <v>234</v>
      </c>
      <c r="F11" s="81"/>
      <c r="H11" s="82"/>
      <c r="I11" s="83"/>
    </row>
    <row r="12" spans="1:9" ht="36" customHeight="1">
      <c r="A12" s="183"/>
      <c r="B12" s="184"/>
      <c r="C12" s="169"/>
      <c r="D12" s="171"/>
      <c r="E12" s="173"/>
      <c r="F12" s="84"/>
      <c r="H12" s="83"/>
      <c r="I12" s="83"/>
    </row>
    <row r="13" spans="1:9" ht="15.75">
      <c r="A13" s="85" t="s">
        <v>57</v>
      </c>
      <c r="B13" s="86" t="s">
        <v>36</v>
      </c>
      <c r="C13" s="86" t="s">
        <v>61</v>
      </c>
      <c r="D13" s="86" t="s">
        <v>62</v>
      </c>
      <c r="E13" s="87">
        <v>5</v>
      </c>
      <c r="F13" s="84"/>
      <c r="H13" s="83"/>
      <c r="I13" s="83"/>
    </row>
    <row r="14" spans="1:9" ht="33.75" customHeight="1">
      <c r="A14" s="88" t="s">
        <v>37</v>
      </c>
      <c r="B14" s="89" t="s">
        <v>38</v>
      </c>
      <c r="C14" s="90">
        <v>194.7</v>
      </c>
      <c r="D14" s="90">
        <v>191.95025000000001</v>
      </c>
      <c r="E14" s="90"/>
      <c r="F14" s="91"/>
      <c r="G14" s="91"/>
      <c r="H14" s="91"/>
    </row>
    <row r="15" spans="1:9" s="94" customFormat="1" ht="30">
      <c r="A15" s="88" t="s">
        <v>39</v>
      </c>
      <c r="B15" s="92" t="s">
        <v>40</v>
      </c>
      <c r="C15" s="93">
        <v>194.7</v>
      </c>
      <c r="D15" s="93">
        <v>192</v>
      </c>
      <c r="E15" s="93"/>
    </row>
    <row r="16" spans="1:9" s="94" customFormat="1" ht="15.75">
      <c r="A16" s="88" t="s">
        <v>41</v>
      </c>
      <c r="B16" s="95" t="s">
        <v>42</v>
      </c>
      <c r="C16" s="93">
        <f>C17</f>
        <v>-56395.7</v>
      </c>
      <c r="D16" s="93">
        <f>D17</f>
        <v>-1424.3141599999999</v>
      </c>
      <c r="E16" s="93"/>
    </row>
    <row r="17" spans="1:7" s="94" customFormat="1" ht="15.75">
      <c r="A17" s="88" t="s">
        <v>43</v>
      </c>
      <c r="B17" s="92" t="s">
        <v>44</v>
      </c>
      <c r="C17" s="93">
        <f>C18</f>
        <v>-56395.7</v>
      </c>
      <c r="D17" s="93">
        <f>D18</f>
        <v>-1424.3141599999999</v>
      </c>
      <c r="E17" s="93"/>
      <c r="F17" s="96"/>
    </row>
    <row r="18" spans="1:7" s="94" customFormat="1" ht="30">
      <c r="A18" s="88" t="s">
        <v>45</v>
      </c>
      <c r="B18" s="92" t="s">
        <v>46</v>
      </c>
      <c r="C18" s="93">
        <v>-56395.7</v>
      </c>
      <c r="D18" s="93">
        <v>-1424.3141599999999</v>
      </c>
      <c r="E18" s="93"/>
      <c r="F18" s="97" t="s">
        <v>249</v>
      </c>
    </row>
    <row r="19" spans="1:7" s="94" customFormat="1" ht="15.75">
      <c r="A19" s="88" t="s">
        <v>47</v>
      </c>
      <c r="B19" s="95" t="s">
        <v>48</v>
      </c>
      <c r="C19" s="93">
        <f>C20</f>
        <v>56590.400000000001</v>
      </c>
      <c r="D19" s="93">
        <f>D20</f>
        <v>1616.26441</v>
      </c>
      <c r="E19" s="93"/>
      <c r="F19" s="96"/>
    </row>
    <row r="20" spans="1:7" s="94" customFormat="1" ht="15.75">
      <c r="A20" s="88" t="s">
        <v>49</v>
      </c>
      <c r="B20" s="92" t="s">
        <v>50</v>
      </c>
      <c r="C20" s="93">
        <f>C21</f>
        <v>56590.400000000001</v>
      </c>
      <c r="D20" s="93">
        <f>D21</f>
        <v>1616.26441</v>
      </c>
      <c r="E20" s="93"/>
      <c r="F20" s="96"/>
    </row>
    <row r="21" spans="1:7" s="94" customFormat="1" ht="30">
      <c r="A21" s="88" t="s">
        <v>51</v>
      </c>
      <c r="B21" s="92" t="s">
        <v>52</v>
      </c>
      <c r="C21" s="93">
        <v>56590.400000000001</v>
      </c>
      <c r="D21" s="93">
        <v>1616.26441</v>
      </c>
      <c r="E21" s="93"/>
      <c r="F21" s="98" t="s">
        <v>250</v>
      </c>
      <c r="G21" s="99"/>
    </row>
  </sheetData>
  <sheetProtection selectLockedCells="1" selectUnlockedCells="1"/>
  <mergeCells count="12">
    <mergeCell ref="A9:E9"/>
    <mergeCell ref="A11:A12"/>
    <mergeCell ref="B11:B12"/>
    <mergeCell ref="C11:C12"/>
    <mergeCell ref="D11:D12"/>
    <mergeCell ref="E11:E12"/>
    <mergeCell ref="C5:E5"/>
    <mergeCell ref="C1:E1"/>
    <mergeCell ref="C2:E2"/>
    <mergeCell ref="C3:E3"/>
    <mergeCell ref="C4:E4"/>
    <mergeCell ref="C7:E8"/>
  </mergeCells>
  <phoneticPr fontId="41" type="noConversion"/>
  <conditionalFormatting sqref="A10">
    <cfRule type="expression" dxfId="1" priority="1" stopIfTrue="1">
      <formula>$F10&lt;&gt;""</formula>
    </cfRule>
  </conditionalFormatting>
  <conditionalFormatting sqref="A2 B1:B7">
    <cfRule type="expression" dxfId="0" priority="2" stopIfTrue="1">
      <formula>$G1&lt;&gt;""</formula>
    </cfRule>
  </conditionalFormatting>
  <pageMargins left="0.59027777777777779" right="0.31527777777777777" top="0.70833333333333326" bottom="0.19652777777777777" header="0.47222222222222221" footer="0.51180555555555551"/>
  <pageSetup paperSize="9" scale="63" firstPageNumber="0" orientation="portrait" horizontalDpi="300" verticalDpi="300" r:id="rId1"/>
  <headerFooter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Приложение 1 </vt:lpstr>
      <vt:lpstr>Приложение 2</vt:lpstr>
      <vt:lpstr>Приложение 7</vt:lpstr>
      <vt:lpstr>'Приложение 2'!Excel_BuiltIn__FilterDatabase</vt:lpstr>
      <vt:lpstr>'Приложение 7'!Заголовки_для_печати</vt:lpstr>
      <vt:lpstr>'Приложение 1 '!Область_печати</vt:lpstr>
      <vt:lpstr>'Приложение 2'!Область_печати</vt:lpstr>
      <vt:lpstr>'Приложение 7'!Область_печати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office</cp:lastModifiedBy>
  <cp:lastPrinted>2022-03-01T14:10:13Z</cp:lastPrinted>
  <dcterms:created xsi:type="dcterms:W3CDTF">2021-10-26T12:21:34Z</dcterms:created>
  <dcterms:modified xsi:type="dcterms:W3CDTF">2022-04-15T05:56:06Z</dcterms:modified>
</cp:coreProperties>
</file>