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па июль\постановление №46 исполнение бюджета\"/>
    </mc:Choice>
  </mc:AlternateContent>
  <bookViews>
    <workbookView xWindow="0" yWindow="0" windowWidth="24000" windowHeight="9345" tabRatio="500" activeTab="2"/>
  </bookViews>
  <sheets>
    <sheet name="Приложение 1 " sheetId="3" r:id="rId1"/>
    <sheet name="Приложение 2" sheetId="5" r:id="rId2"/>
    <sheet name="Приложение 7" sheetId="6" r:id="rId3"/>
  </sheets>
  <definedNames>
    <definedName name="_xlnm._FilterDatabase" localSheetId="0" hidden="1">'Приложение 1 '!$A$11:$E$11</definedName>
    <definedName name="_xlnm._FilterDatabase" localSheetId="1" hidden="1">'Приложение 2'!$A$9:$K$182</definedName>
    <definedName name="Excel_BuiltIn__FilterDatabase" localSheetId="1">'Приложение 2'!$A$9:$K$182</definedName>
    <definedName name="_xlnm.Print_Titles" localSheetId="2">'Приложение 7'!$8:$8</definedName>
    <definedName name="_xlnm.Print_Area" localSheetId="0">'Приложение 1 '!$A$1:$E$57</definedName>
    <definedName name="_xlnm.Print_Area" localSheetId="1">'Приложение 2'!$A$2:$K$182</definedName>
    <definedName name="_xlnm.Print_Area" localSheetId="2">'Приложение 7'!$A$1:$E$15</definedName>
  </definedNames>
  <calcPr calcId="162913"/>
</workbook>
</file>

<file path=xl/calcChain.xml><?xml version="1.0" encoding="utf-8"?>
<calcChain xmlns="http://schemas.openxmlformats.org/spreadsheetml/2006/main">
  <c r="D11" i="6" l="1"/>
  <c r="D10" i="6" s="1"/>
  <c r="D13" i="6"/>
  <c r="D14" i="6"/>
  <c r="K21" i="5"/>
  <c r="K32" i="5"/>
  <c r="K33" i="5"/>
  <c r="K40" i="5"/>
  <c r="K46" i="5"/>
  <c r="K59" i="5"/>
  <c r="K61" i="5"/>
  <c r="K71" i="5"/>
  <c r="K81" i="5"/>
  <c r="K101" i="5"/>
  <c r="K108" i="5"/>
  <c r="K116" i="5"/>
  <c r="K119" i="5"/>
  <c r="K139" i="5"/>
  <c r="K142" i="5"/>
  <c r="K154" i="5"/>
  <c r="K157" i="5"/>
  <c r="K160" i="5"/>
  <c r="K168" i="5"/>
  <c r="K175" i="5"/>
  <c r="K182" i="5"/>
  <c r="I114" i="5"/>
  <c r="J114" i="5"/>
  <c r="K114" i="5" s="1"/>
  <c r="J181" i="5"/>
  <c r="J180" i="5" s="1"/>
  <c r="J179" i="5" s="1"/>
  <c r="J178" i="5" s="1"/>
  <c r="J177" i="5" s="1"/>
  <c r="J176" i="5" s="1"/>
  <c r="J174" i="5"/>
  <c r="J173" i="5" s="1"/>
  <c r="J172" i="5" s="1"/>
  <c r="J171" i="5" s="1"/>
  <c r="J170" i="5" s="1"/>
  <c r="J169" i="5" s="1"/>
  <c r="J167" i="5"/>
  <c r="J166" i="5" s="1"/>
  <c r="J165" i="5" s="1"/>
  <c r="J164" i="5" s="1"/>
  <c r="J163" i="5" s="1"/>
  <c r="J162" i="5" s="1"/>
  <c r="J161" i="5" s="1"/>
  <c r="J159" i="5"/>
  <c r="J158" i="5" s="1"/>
  <c r="J156" i="5"/>
  <c r="J153" i="5"/>
  <c r="J148" i="5"/>
  <c r="J141" i="5"/>
  <c r="J140" i="5" s="1"/>
  <c r="J138" i="5"/>
  <c r="J137" i="5" s="1"/>
  <c r="J133" i="5"/>
  <c r="J132" i="5" s="1"/>
  <c r="J131" i="5" s="1"/>
  <c r="J129" i="5"/>
  <c r="J128" i="5" s="1"/>
  <c r="J124" i="5" s="1"/>
  <c r="J127" i="5"/>
  <c r="J126" i="5" s="1"/>
  <c r="J125" i="5" s="1"/>
  <c r="J118" i="5"/>
  <c r="J117" i="5" s="1"/>
  <c r="J115" i="5"/>
  <c r="J113" i="5"/>
  <c r="J107" i="5"/>
  <c r="J106" i="5" s="1"/>
  <c r="J105" i="5" s="1"/>
  <c r="J104" i="5"/>
  <c r="J103" i="5" s="1"/>
  <c r="J102" i="5" s="1"/>
  <c r="J98" i="5" s="1"/>
  <c r="J100" i="5"/>
  <c r="J99" i="5" s="1"/>
  <c r="J95" i="5"/>
  <c r="J94" i="5" s="1"/>
  <c r="J92" i="5"/>
  <c r="J91" i="5" s="1"/>
  <c r="J90" i="5" s="1"/>
  <c r="J89" i="5" s="1"/>
  <c r="J88" i="5" s="1"/>
  <c r="J84" i="5"/>
  <c r="J80" i="5"/>
  <c r="J73" i="5"/>
  <c r="J72" i="5" s="1"/>
  <c r="J70" i="5"/>
  <c r="J69" i="5" s="1"/>
  <c r="J65" i="5" s="1"/>
  <c r="J67" i="5"/>
  <c r="J66" i="5" s="1"/>
  <c r="J60" i="5"/>
  <c r="J58" i="5"/>
  <c r="J57" i="5" s="1"/>
  <c r="J56" i="5" s="1"/>
  <c r="J55" i="5" s="1"/>
  <c r="J54" i="5" s="1"/>
  <c r="J53" i="5" s="1"/>
  <c r="J51" i="5"/>
  <c r="J50" i="5" s="1"/>
  <c r="J49" i="5" s="1"/>
  <c r="J48" i="5" s="1"/>
  <c r="J47" i="5" s="1"/>
  <c r="J45" i="5"/>
  <c r="J39" i="5"/>
  <c r="J36" i="5"/>
  <c r="J35" i="5" s="1"/>
  <c r="J34" i="5" s="1"/>
  <c r="J31" i="5"/>
  <c r="J29" i="5"/>
  <c r="J26" i="5"/>
  <c r="J25" i="5" s="1"/>
  <c r="J20" i="5"/>
  <c r="J19" i="5" s="1"/>
  <c r="J18" i="5" s="1"/>
  <c r="J16" i="5"/>
  <c r="J15" i="5" s="1"/>
  <c r="E17" i="3"/>
  <c r="E24" i="3"/>
  <c r="E28" i="3"/>
  <c r="E32" i="3"/>
  <c r="E36" i="3"/>
  <c r="E38" i="3"/>
  <c r="E42" i="3"/>
  <c r="E43" i="3"/>
  <c r="E45" i="3"/>
  <c r="E47" i="3"/>
  <c r="E50" i="3"/>
  <c r="E52" i="3"/>
  <c r="E56" i="3"/>
  <c r="E57" i="3"/>
  <c r="D57" i="3"/>
  <c r="D56" i="3" s="1"/>
  <c r="C57" i="3"/>
  <c r="C56" i="3" s="1"/>
  <c r="C55" i="3"/>
  <c r="E55" i="3" s="1"/>
  <c r="D27" i="3"/>
  <c r="E27" i="3" s="1"/>
  <c r="D54" i="3"/>
  <c r="D51" i="3"/>
  <c r="D49" i="3"/>
  <c r="D48" i="3" s="1"/>
  <c r="D46" i="3"/>
  <c r="D44" i="3"/>
  <c r="D41" i="3"/>
  <c r="D40" i="3"/>
  <c r="D37" i="3"/>
  <c r="D35" i="3"/>
  <c r="D31" i="3"/>
  <c r="D30" i="3" s="1"/>
  <c r="D22" i="3"/>
  <c r="D19" i="3"/>
  <c r="D18" i="3" s="1"/>
  <c r="D16" i="3"/>
  <c r="D15" i="3" s="1"/>
  <c r="D14" i="3" s="1"/>
  <c r="D34" i="3" l="1"/>
  <c r="D53" i="3"/>
  <c r="J38" i="5"/>
  <c r="J79" i="5"/>
  <c r="J152" i="5"/>
  <c r="J44" i="5"/>
  <c r="J83" i="5"/>
  <c r="J155" i="5"/>
  <c r="J136" i="5"/>
  <c r="J112" i="5"/>
  <c r="J97" i="5"/>
  <c r="J28" i="5"/>
  <c r="J14" i="5"/>
  <c r="J123" i="5"/>
  <c r="J146" i="5"/>
  <c r="J147" i="5"/>
  <c r="J64" i="5"/>
  <c r="D39" i="3"/>
  <c r="D26" i="3"/>
  <c r="I30" i="5"/>
  <c r="K30" i="5" s="1"/>
  <c r="I27" i="5"/>
  <c r="K27" i="5" s="1"/>
  <c r="J87" i="5" l="1"/>
  <c r="J63" i="5"/>
  <c r="J145" i="5"/>
  <c r="J122" i="5"/>
  <c r="J82" i="5"/>
  <c r="J78" i="5"/>
  <c r="J111" i="5"/>
  <c r="J135" i="5"/>
  <c r="J151" i="5"/>
  <c r="D21" i="3"/>
  <c r="J13" i="5"/>
  <c r="J24" i="5"/>
  <c r="J43" i="5"/>
  <c r="D33" i="3"/>
  <c r="I85" i="5"/>
  <c r="I80" i="5"/>
  <c r="I17" i="5"/>
  <c r="K17" i="5" s="1"/>
  <c r="I79" i="5" l="1"/>
  <c r="K80" i="5"/>
  <c r="J12" i="5"/>
  <c r="J121" i="5"/>
  <c r="I84" i="5"/>
  <c r="K85" i="5"/>
  <c r="J110" i="5"/>
  <c r="D13" i="3"/>
  <c r="J144" i="5"/>
  <c r="J42" i="5"/>
  <c r="J77" i="5"/>
  <c r="J23" i="5"/>
  <c r="J150" i="5"/>
  <c r="I68" i="5"/>
  <c r="K68" i="5" s="1"/>
  <c r="I52" i="5"/>
  <c r="K52" i="5" s="1"/>
  <c r="C20" i="3"/>
  <c r="E20" i="3" s="1"/>
  <c r="J143" i="5" l="1"/>
  <c r="J120" i="5"/>
  <c r="J22" i="5"/>
  <c r="D12" i="3"/>
  <c r="J76" i="5"/>
  <c r="J109" i="5"/>
  <c r="I78" i="5"/>
  <c r="K79" i="5"/>
  <c r="J41" i="5"/>
  <c r="I83" i="5"/>
  <c r="K84" i="5"/>
  <c r="I67" i="5"/>
  <c r="I113" i="5"/>
  <c r="K113" i="5" s="1"/>
  <c r="I127" i="5"/>
  <c r="K127" i="5" s="1"/>
  <c r="I96" i="5"/>
  <c r="K96" i="5" s="1"/>
  <c r="K78" i="5" l="1"/>
  <c r="I77" i="5"/>
  <c r="I66" i="5"/>
  <c r="K66" i="5" s="1"/>
  <c r="K67" i="5"/>
  <c r="J86" i="5"/>
  <c r="I82" i="5"/>
  <c r="K82" i="5" s="1"/>
  <c r="K83" i="5"/>
  <c r="J75" i="5"/>
  <c r="J11" i="5"/>
  <c r="I95" i="5"/>
  <c r="I126" i="5"/>
  <c r="I104" i="5"/>
  <c r="K104" i="5" s="1"/>
  <c r="I130" i="5"/>
  <c r="K130" i="5" s="1"/>
  <c r="I37" i="5"/>
  <c r="K37" i="5" s="1"/>
  <c r="I20" i="5"/>
  <c r="C37" i="3"/>
  <c r="E37" i="3" s="1"/>
  <c r="I74" i="5"/>
  <c r="K74" i="5" s="1"/>
  <c r="C46" i="3"/>
  <c r="I149" i="5"/>
  <c r="K149" i="5" s="1"/>
  <c r="I107" i="5"/>
  <c r="C11" i="6"/>
  <c r="C10" i="6" s="1"/>
  <c r="C14" i="6"/>
  <c r="C13" i="6" s="1"/>
  <c r="I16" i="5"/>
  <c r="I39" i="5"/>
  <c r="I45" i="5"/>
  <c r="I51" i="5"/>
  <c r="I58" i="5"/>
  <c r="K58" i="5" s="1"/>
  <c r="I60" i="5"/>
  <c r="K60" i="5" s="1"/>
  <c r="I70" i="5"/>
  <c r="I93" i="5"/>
  <c r="K93" i="5" s="1"/>
  <c r="I103" i="5"/>
  <c r="I118" i="5"/>
  <c r="I134" i="5"/>
  <c r="K134" i="5" s="1"/>
  <c r="I138" i="5"/>
  <c r="I141" i="5"/>
  <c r="I153" i="5"/>
  <c r="I156" i="5"/>
  <c r="I159" i="5"/>
  <c r="I167" i="5"/>
  <c r="I174" i="5"/>
  <c r="I181" i="5"/>
  <c r="C16" i="3"/>
  <c r="C19" i="3"/>
  <c r="C23" i="3"/>
  <c r="C31" i="3"/>
  <c r="C35" i="3"/>
  <c r="C40" i="3"/>
  <c r="E40" i="3" s="1"/>
  <c r="C41" i="3"/>
  <c r="E41" i="3" s="1"/>
  <c r="C49" i="3"/>
  <c r="E49" i="3" s="1"/>
  <c r="C51" i="3"/>
  <c r="E51" i="3" s="1"/>
  <c r="C54" i="3"/>
  <c r="I29" i="5"/>
  <c r="K29" i="5" s="1"/>
  <c r="I26" i="5"/>
  <c r="I180" i="5" l="1"/>
  <c r="K181" i="5"/>
  <c r="I44" i="5"/>
  <c r="K45" i="5"/>
  <c r="I173" i="5"/>
  <c r="K174" i="5"/>
  <c r="I166" i="5"/>
  <c r="K167" i="5"/>
  <c r="I102" i="5"/>
  <c r="K103" i="5"/>
  <c r="I15" i="5"/>
  <c r="K15" i="5" s="1"/>
  <c r="K16" i="5"/>
  <c r="I19" i="5"/>
  <c r="K20" i="5"/>
  <c r="J10" i="5"/>
  <c r="C34" i="3"/>
  <c r="E35" i="3"/>
  <c r="I158" i="5"/>
  <c r="K158" i="5" s="1"/>
  <c r="K159" i="5"/>
  <c r="I25" i="5"/>
  <c r="K25" i="5" s="1"/>
  <c r="K26" i="5"/>
  <c r="C30" i="3"/>
  <c r="E31" i="3"/>
  <c r="I155" i="5"/>
  <c r="K155" i="5" s="1"/>
  <c r="K156" i="5"/>
  <c r="I69" i="5"/>
  <c r="K70" i="5"/>
  <c r="J62" i="5"/>
  <c r="C22" i="3"/>
  <c r="E22" i="3" s="1"/>
  <c r="E23" i="3"/>
  <c r="I152" i="5"/>
  <c r="K152" i="5" s="1"/>
  <c r="K153" i="5"/>
  <c r="I76" i="5"/>
  <c r="K77" i="5"/>
  <c r="C53" i="3"/>
  <c r="E53" i="3" s="1"/>
  <c r="E54" i="3"/>
  <c r="C18" i="3"/>
  <c r="E18" i="3" s="1"/>
  <c r="E19" i="3"/>
  <c r="I140" i="5"/>
  <c r="K140" i="5" s="1"/>
  <c r="K141" i="5"/>
  <c r="I125" i="5"/>
  <c r="K125" i="5" s="1"/>
  <c r="K126" i="5"/>
  <c r="I117" i="5"/>
  <c r="K117" i="5" s="1"/>
  <c r="K118" i="5"/>
  <c r="I38" i="5"/>
  <c r="K38" i="5" s="1"/>
  <c r="K39" i="5"/>
  <c r="C15" i="3"/>
  <c r="E16" i="3"/>
  <c r="I137" i="5"/>
  <c r="K137" i="5" s="1"/>
  <c r="K138" i="5"/>
  <c r="I50" i="5"/>
  <c r="K51" i="5"/>
  <c r="C44" i="3"/>
  <c r="E44" i="3" s="1"/>
  <c r="E46" i="3"/>
  <c r="I94" i="5"/>
  <c r="K94" i="5" s="1"/>
  <c r="K95" i="5"/>
  <c r="I106" i="5"/>
  <c r="K107" i="5"/>
  <c r="C48" i="3"/>
  <c r="E48" i="3" s="1"/>
  <c r="I148" i="5"/>
  <c r="I115" i="5"/>
  <c r="K115" i="5" s="1"/>
  <c r="I129" i="5"/>
  <c r="I73" i="5"/>
  <c r="I92" i="5"/>
  <c r="I100" i="5"/>
  <c r="I57" i="5"/>
  <c r="I133" i="5"/>
  <c r="I36" i="5"/>
  <c r="I31" i="5"/>
  <c r="C14" i="3" l="1"/>
  <c r="E15" i="3"/>
  <c r="I98" i="5"/>
  <c r="K98" i="5" s="1"/>
  <c r="K102" i="5"/>
  <c r="I132" i="5"/>
  <c r="K133" i="5"/>
  <c r="I99" i="5"/>
  <c r="K100" i="5"/>
  <c r="I18" i="5"/>
  <c r="K18" i="5" s="1"/>
  <c r="K19" i="5"/>
  <c r="I172" i="5"/>
  <c r="K173" i="5"/>
  <c r="I28" i="5"/>
  <c r="K28" i="5" s="1"/>
  <c r="K31" i="5"/>
  <c r="C39" i="3"/>
  <c r="E39" i="3" s="1"/>
  <c r="I35" i="5"/>
  <c r="K36" i="5"/>
  <c r="C33" i="3"/>
  <c r="E33" i="3" s="1"/>
  <c r="E34" i="3"/>
  <c r="I179" i="5"/>
  <c r="K180" i="5"/>
  <c r="I56" i="5"/>
  <c r="K57" i="5"/>
  <c r="I147" i="5"/>
  <c r="K147" i="5" s="1"/>
  <c r="K148" i="5"/>
  <c r="C26" i="3"/>
  <c r="E26" i="3" s="1"/>
  <c r="E30" i="3"/>
  <c r="I165" i="5"/>
  <c r="K166" i="5"/>
  <c r="C21" i="3"/>
  <c r="E21" i="3" s="1"/>
  <c r="I136" i="5"/>
  <c r="I91" i="5"/>
  <c r="K92" i="5"/>
  <c r="I49" i="5"/>
  <c r="K50" i="5"/>
  <c r="I151" i="5"/>
  <c r="I72" i="5"/>
  <c r="K73" i="5"/>
  <c r="I75" i="5"/>
  <c r="K75" i="5" s="1"/>
  <c r="K76" i="5"/>
  <c r="I65" i="5"/>
  <c r="K65" i="5" s="1"/>
  <c r="K69" i="5"/>
  <c r="I43" i="5"/>
  <c r="K44" i="5"/>
  <c r="I14" i="5"/>
  <c r="I128" i="5"/>
  <c r="K129" i="5"/>
  <c r="I105" i="5"/>
  <c r="K105" i="5" s="1"/>
  <c r="K106" i="5"/>
  <c r="I112" i="5"/>
  <c r="I146" i="5"/>
  <c r="I34" i="5" l="1"/>
  <c r="K34" i="5" s="1"/>
  <c r="K35" i="5"/>
  <c r="I124" i="5"/>
  <c r="K124" i="5" s="1"/>
  <c r="K128" i="5"/>
  <c r="I13" i="5"/>
  <c r="K14" i="5"/>
  <c r="I64" i="5"/>
  <c r="K72" i="5"/>
  <c r="I55" i="5"/>
  <c r="K56" i="5"/>
  <c r="I131" i="5"/>
  <c r="K132" i="5"/>
  <c r="I42" i="5"/>
  <c r="K43" i="5"/>
  <c r="I164" i="5"/>
  <c r="K165" i="5"/>
  <c r="I111" i="5"/>
  <c r="K112" i="5"/>
  <c r="I48" i="5"/>
  <c r="K49" i="5"/>
  <c r="I135" i="5"/>
  <c r="K135" i="5" s="1"/>
  <c r="K136" i="5"/>
  <c r="I97" i="5"/>
  <c r="K97" i="5" s="1"/>
  <c r="K99" i="5"/>
  <c r="I145" i="5"/>
  <c r="K146" i="5"/>
  <c r="I150" i="5"/>
  <c r="K150" i="5" s="1"/>
  <c r="K151" i="5"/>
  <c r="I178" i="5"/>
  <c r="K179" i="5"/>
  <c r="I171" i="5"/>
  <c r="K172" i="5"/>
  <c r="I24" i="5"/>
  <c r="I90" i="5"/>
  <c r="K91" i="5"/>
  <c r="E14" i="3"/>
  <c r="C13" i="3"/>
  <c r="I89" i="5" l="1"/>
  <c r="K90" i="5"/>
  <c r="I110" i="5"/>
  <c r="K111" i="5"/>
  <c r="I170" i="5"/>
  <c r="K171" i="5"/>
  <c r="I163" i="5"/>
  <c r="K164" i="5"/>
  <c r="I63" i="5"/>
  <c r="K64" i="5"/>
  <c r="I47" i="5"/>
  <c r="K47" i="5" s="1"/>
  <c r="K48" i="5"/>
  <c r="K131" i="5"/>
  <c r="I123" i="5"/>
  <c r="I23" i="5"/>
  <c r="K24" i="5"/>
  <c r="I144" i="5"/>
  <c r="K145" i="5"/>
  <c r="I54" i="5"/>
  <c r="K55" i="5"/>
  <c r="E13" i="3"/>
  <c r="C12" i="3"/>
  <c r="E12" i="3" s="1"/>
  <c r="I177" i="5"/>
  <c r="K178" i="5"/>
  <c r="I41" i="5"/>
  <c r="K41" i="5" s="1"/>
  <c r="K42" i="5"/>
  <c r="I12" i="5"/>
  <c r="K12" i="5" s="1"/>
  <c r="K13" i="5"/>
  <c r="I53" i="5" l="1"/>
  <c r="K53" i="5" s="1"/>
  <c r="K54" i="5"/>
  <c r="I109" i="5"/>
  <c r="K109" i="5" s="1"/>
  <c r="K110" i="5"/>
  <c r="I143" i="5"/>
  <c r="K143" i="5" s="1"/>
  <c r="K144" i="5"/>
  <c r="I88" i="5"/>
  <c r="K89" i="5"/>
  <c r="I176" i="5"/>
  <c r="K176" i="5" s="1"/>
  <c r="K177" i="5"/>
  <c r="I162" i="5"/>
  <c r="K163" i="5"/>
  <c r="K123" i="5"/>
  <c r="I122" i="5"/>
  <c r="I62" i="5"/>
  <c r="K62" i="5" s="1"/>
  <c r="K63" i="5"/>
  <c r="I22" i="5"/>
  <c r="K23" i="5"/>
  <c r="I169" i="5"/>
  <c r="K169" i="5" s="1"/>
  <c r="K170" i="5"/>
  <c r="I121" i="5" l="1"/>
  <c r="K122" i="5"/>
  <c r="K88" i="5"/>
  <c r="I87" i="5"/>
  <c r="I161" i="5"/>
  <c r="K161" i="5" s="1"/>
  <c r="K162" i="5"/>
  <c r="I11" i="5"/>
  <c r="K22" i="5"/>
  <c r="K121" i="5" l="1"/>
  <c r="I120" i="5"/>
  <c r="K120" i="5" s="1"/>
  <c r="K11" i="5"/>
  <c r="K87" i="5"/>
  <c r="I86" i="5"/>
  <c r="K86" i="5" s="1"/>
  <c r="I10" i="5" l="1"/>
  <c r="K10" i="5" s="1"/>
</calcChain>
</file>

<file path=xl/sharedStrings.xml><?xml version="1.0" encoding="utf-8"?>
<sst xmlns="http://schemas.openxmlformats.org/spreadsheetml/2006/main" count="1161" uniqueCount="281">
  <si>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</si>
  <si>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</si>
  <si>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</si>
  <si>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</si>
  <si>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</si>
  <si>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</si>
  <si>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</si>
  <si>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</si>
  <si>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</si>
  <si>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</si>
  <si>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</si>
  <si>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</si>
  <si>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</si>
  <si>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</si>
  <si>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</si>
  <si>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</si>
  <si>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</si>
  <si>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</si>
  <si>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</si>
  <si>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</si>
  <si>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</si>
  <si>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</si>
  <si>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</si>
  <si>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</si>
  <si>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</si>
  <si>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</si>
  <si>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</si>
  <si>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</si>
  <si>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</si>
  <si>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</si>
  <si>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</si>
  <si>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</si>
  <si>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</si>
  <si>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</si>
  <si>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</si>
  <si>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</si>
  <si>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</si>
  <si>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</si>
  <si>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</si>
  <si>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</si>
  <si>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</si>
  <si>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</si>
  <si>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</si>
  <si>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</si>
  <si>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</si>
  <si>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</si>
  <si>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</si>
  <si>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</si>
  <si>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</si>
  <si>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</si>
  <si>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</si>
  <si>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</si>
  <si>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</si>
  <si>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</si>
  <si>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</t>
  </si>
  <si>
    <t>000 01 00 00 00 00 0000 000</t>
  </si>
  <si>
    <t>ИСТОЧНИКИ ВНУТРЕННЕГО ФИНАНСИРОВАНИЯ ДЕФИЦИТОВ БЮДЖЕТОВ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</si>
  <si>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</si>
  <si>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</si>
  <si>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</si>
  <si>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</si>
  <si>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</si>
  <si>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</si>
  <si>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</si>
  <si>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</si>
  <si>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</si>
  <si>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</si>
  <si>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</si>
  <si>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</si>
  <si>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</si>
  <si>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</si>
  <si>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</si>
  <si>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</si>
  <si>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</si>
  <si>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</si>
  <si>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</si>
  <si>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</si>
  <si>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</si>
  <si>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</si>
  <si>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</si>
  <si>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</si>
  <si>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</si>
  <si>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</si>
  <si>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</si>
  <si>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</si>
  <si>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</si>
  <si>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</si>
  <si>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</si>
  <si>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</si>
  <si>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</si>
  <si>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</si>
  <si>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</si>
  <si>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</si>
  <si>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</si>
  <si>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</si>
  <si>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</si>
  <si>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</si>
  <si>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</si>
  <si>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</si>
  <si>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</si>
  <si>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</si>
  <si>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</si>
  <si>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</si>
  <si>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</si>
  <si>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</si>
  <si>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</si>
  <si>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</si>
  <si>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</si>
  <si>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</si>
  <si>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</si>
  <si>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</si>
  <si>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</si>
  <si>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</si>
  <si>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</si>
  <si>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</si>
  <si>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</si>
  <si>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</si>
  <si>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</si>
  <si>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</si>
  <si>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</si>
  <si>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</si>
  <si>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</si>
  <si>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</si>
  <si>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</si>
  <si>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</si>
  <si>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</si>
  <si>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</si>
  <si>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</si>
  <si>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</si>
  <si>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</si>
  <si>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</si>
  <si>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</si>
  <si>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</si>
  <si>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</si>
  <si>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</si>
  <si>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</si>
  <si>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</si>
  <si>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</si>
  <si>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</si>
  <si>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</si>
  <si>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</si>
  <si>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</si>
  <si>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</si>
  <si>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</si>
  <si>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</si>
  <si>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</si>
  <si>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</si>
  <si>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</si>
  <si>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</si>
  <si>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</si>
  <si>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</si>
  <si>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</si>
  <si>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</si>
  <si>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</si>
  <si>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</si>
  <si>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</si>
  <si>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</si>
  <si>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</si>
  <si>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</si>
  <si>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</si>
  <si>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</si>
  <si>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</si>
  <si>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</si>
  <si>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</si>
  <si>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</si>
  <si>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</si>
  <si>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</si>
  <si>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</si>
  <si>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</si>
  <si>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</si>
  <si>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</si>
  <si>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</si>
  <si>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</si>
  <si>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</si>
  <si>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</si>
  <si>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</si>
  <si>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</si>
  <si>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</si>
  <si>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</si>
  <si>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</si>
  <si>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</si>
  <si>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</si>
  <si>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</si>
  <si>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</si>
  <si>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</si>
  <si>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</si>
  <si>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</si>
  <si>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</si>
  <si>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</si>
  <si>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</si>
  <si>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</si>
  <si>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</si>
  <si>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</si>
  <si>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</si>
  <si>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</si>
  <si>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</si>
  <si>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</si>
  <si>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</si>
  <si>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</si>
  <si>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</si>
  <si>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</si>
  <si>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</si>
  <si>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</si>
  <si>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</si>
  <si>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</si>
  <si>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</si>
  <si>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</si>
  <si>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</si>
  <si>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</si>
  <si>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</si>
  <si>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</si>
  <si>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</si>
  <si>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</si>
  <si>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</si>
  <si>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</si>
  <si>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</si>
  <si>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</si>
  <si>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</si>
  <si>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</si>
  <si>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</si>
  <si>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</si>
  <si>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</si>
  <si>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</si>
  <si>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</si>
  <si>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</si>
  <si>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</si>
  <si>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</si>
  <si>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</si>
  <si>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</si>
  <si>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</si>
  <si>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</si>
  <si>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</si>
  <si>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Выполнение работ на гидротехнических сооружениях по пропуску весеннего паводка</t>
  </si>
  <si>
    <t>80190</t>
  </si>
  <si>
    <t>44200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</si>
  <si>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</si>
  <si>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</si>
  <si>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</si>
  <si>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</si>
  <si>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</si>
  <si>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</si>
  <si>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>42530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</si>
  <si>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</si>
  <si>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</si>
  <si>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42370</t>
  </si>
  <si>
    <t>42570</t>
  </si>
  <si>
    <t>Проектно-изыскательские работы</t>
  </si>
  <si>
    <t>д</t>
  </si>
  <si>
    <t>р</t>
  </si>
  <si>
    <t>Субсидии на софинансирование расходных обязательств поселений</t>
  </si>
  <si>
    <t xml:space="preserve">Мероприятия по разработке схем теплоснабжения, водоснабжения и водоотведения </t>
  </si>
  <si>
    <t>42140</t>
  </si>
  <si>
    <t>Основное мероприятие "Строительство водоснабжения в п. ст. Воеводское"</t>
  </si>
  <si>
    <t>Осуществление  государственных полномочий Российской Федерации  по первичному воинскому учету на территориях, где отсутствуют военные комиссариаты</t>
  </si>
  <si>
    <t>14</t>
  </si>
  <si>
    <t>Другие вопросы в области национальной безопасности и правоохранительной деятельности</t>
  </si>
  <si>
    <t>30</t>
  </si>
  <si>
    <t>Основное мероприятие " Информационно-пропагандистское сопровождение мероприятий в сфере противодействие терроризму и экстремизму</t>
  </si>
  <si>
    <t>Информационно-пропагандистское сопровождение мероприятий в сфере противодействие терроризму и экстремизму</t>
  </si>
  <si>
    <t>Мероприятия по укреплению общественного порядка и обеспечению общественной безопасности</t>
  </si>
  <si>
    <t>42300</t>
  </si>
  <si>
    <t xml:space="preserve">Программа "КОМПЛЕКСНАЯ ПРОГРАММА 
ПО ПРОФИЛАКТИКЕ ТЕРРОРИЗМА И ЭКСТРЕМИЗМА, УСИЛЕНИЮ БОРЬБЫ С ПРЕСТУПНОСТЬЮ  И ПРОФИЛАКТИКЕ ПРАВОНАРУШЕНИЙ НА ТЕРРИТОРИИ СЕМИЛЕЙСКОГО СЕЛЬСКОГО ПОСЕЛЕНИЯ НА 2022-2023 ГОДЫ
</t>
  </si>
  <si>
    <t>Основное мероприятие "Профилактика правонарушений среди несовершеннолетних"</t>
  </si>
  <si>
    <t>Утверждено</t>
  </si>
  <si>
    <t>Исполнено</t>
  </si>
  <si>
    <t>Процент исполнения</t>
  </si>
  <si>
    <t xml:space="preserve">ПРИЛОЖЕНИЕ 2                                                                   к постановлению администрации                                           Семилейского  сельского поселения Кочкуровского муниципального района </t>
  </si>
  <si>
    <t xml:space="preserve">ПРИЛОЖЕНИЕ 1                                                                   к постановлению администрации                                           Семилейского  сельского поселения Кочкуровского муниципального района 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</si>
  <si>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</si>
  <si>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</si>
  <si>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</si>
  <si>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</si>
  <si>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10606033101000110</t>
  </si>
  <si>
    <t>10606033102100110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</si>
  <si>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</si>
  <si>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</si>
  <si>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ИСТОЧНИКИ 
ВНУТРЕННЕГО ФИНАНСИРОВАНИЯ ДЕФИЦИТА БЮДЖЕТА СЕМИЛЕЙСКОГО СЕЛЬСКОГО ПОСЕЛЕНИЯ КОЧКУРОВСКОГО МУНИЦИПАЛЬНОГО РАЙОНА РЕСПУБЛИКИ МОРДОВИЯ ЗА 1 ПОЛУГОДИЕ 2022 ГОДА</t>
  </si>
  <si>
    <t xml:space="preserve">ДОХОДЫ БЮДЖЕТА СЕМИЛЕЙСКОГО СЕЛЬСКОГО ПОСЕЛЕНИЯ КОЧКУРОВСКОГО МУНИЦИПАЛЬНОГО РАЙОНА РЕСПУБЛИКИ МОРДОВИЯ ЗА 1 ПОЛУГОДИЕ 2022 ГОДА
</t>
  </si>
  <si>
    <t xml:space="preserve">РАСХОДЫ БЮДЖЕТА СЕМИЛЕЙСКОГО СЕЛЬСКОГО ПОСЕЛЕНИЯ КОЧКУРОВСКОГО МУНИЦИПАЛЬНОГО РАЙОНА РЕСПУБЛИКИ МОРДОВИЯ ЗА 1 ПОЛУГОДИЕ 2022 ГОДА ПО РАЗДЕЛАМ, ПОДРАЗДЕЛАМ, ЦЕЛЕВЫМ СТАТЬЯМ, ВИДАМ РАСХОДОВ КЛАССИФИКАЦИИ РАСХОДОВ БЮДЖЕТОВ  </t>
  </si>
  <si>
    <t xml:space="preserve">ПРИЛОЖЕНИЕ 3                                                                  к постановлению администрации                                           Семилейского  сельского поселения Кочкуровского муниципального района </t>
  </si>
  <si>
    <t>от 14.07.2022  №46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</si>
</sst>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  <numFmt numFmtId="168" formatCode="0_ ;\-0\ "/>
    <numFmt numFmtId="169" formatCode="#,##0.0_ ;\-#,##0.0\ "/>
  </numFmts>
  <fonts count="38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3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163">
    <xf numFmtId="164" fontId="0" fillId="0" borderId="0" xfId="0">
      <alignment vertical="top" wrapText="1"/>
    </xf>
    <xf numFmtId="49" fontId="24" fillId="0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4" fontId="23" fillId="0" borderId="4" xfId="0" applyFont="1" applyFill="1" applyBorder="1" applyAlignment="1">
      <alignment horizontal="left" wrapText="1"/>
    </xf>
    <xf numFmtId="0" fontId="23" fillId="0" borderId="4" xfId="0" applyNumberFormat="1" applyFont="1" applyFill="1" applyBorder="1" applyAlignment="1">
      <alignment horizontal="left" vertical="center" wrapText="1"/>
    </xf>
    <xf numFmtId="49" fontId="24" fillId="0" borderId="4" xfId="0" applyNumberFormat="1" applyFont="1" applyFill="1" applyBorder="1" applyAlignment="1">
      <alignment horizontal="left" wrapText="1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49" fontId="25" fillId="0" borderId="15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wrapText="1"/>
    </xf>
    <xf numFmtId="0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0" fillId="0" borderId="4" xfId="0" applyNumberFormat="1" applyFont="1" applyFill="1" applyBorder="1" applyAlignment="1">
      <alignment horizontal="center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49" fontId="25" fillId="0" borderId="19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165" fontId="31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0" fontId="25" fillId="0" borderId="4" xfId="0" applyNumberFormat="1" applyFont="1" applyFill="1" applyBorder="1" applyAlignment="1">
      <alignment horizontal="left" wrapText="1"/>
    </xf>
    <xf numFmtId="0" fontId="25" fillId="0" borderId="17" xfId="0" applyNumberFormat="1" applyFont="1" applyFill="1" applyBorder="1" applyAlignment="1">
      <alignment horizontal="left" wrapText="1"/>
    </xf>
    <xf numFmtId="43" fontId="23" fillId="0" borderId="4" xfId="49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64" fontId="23" fillId="0" borderId="0" xfId="42" applyFont="1" applyFill="1" applyAlignment="1">
      <alignment horizontal="left"/>
    </xf>
    <xf numFmtId="164" fontId="35" fillId="0" borderId="0" xfId="42" applyFont="1" applyFill="1" applyAlignment="1"/>
    <xf numFmtId="164" fontId="23" fillId="0" borderId="0" xfId="42" applyFont="1" applyFill="1" applyAlignment="1"/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5" fillId="0" borderId="16" xfId="0" applyFont="1" applyFill="1" applyBorder="1">
      <alignment vertical="top" wrapText="1"/>
    </xf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164" fontId="23" fillId="0" borderId="4" xfId="0" applyFont="1" applyFill="1" applyBorder="1" applyAlignment="1">
      <alignment wrapText="1"/>
    </xf>
    <xf numFmtId="0" fontId="25" fillId="0" borderId="14" xfId="0" applyNumberFormat="1" applyFont="1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left" wrapText="1"/>
    </xf>
    <xf numFmtId="0" fontId="25" fillId="0" borderId="2" xfId="0" applyNumberFormat="1" applyFont="1" applyFill="1" applyBorder="1" applyAlignment="1">
      <alignment horizontal="left" wrapText="1"/>
    </xf>
    <xf numFmtId="0" fontId="20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horizontal="left" wrapText="1"/>
    </xf>
    <xf numFmtId="166" fontId="25" fillId="0" borderId="4" xfId="0" applyNumberFormat="1" applyFont="1" applyFill="1" applyBorder="1" applyAlignment="1">
      <alignment horizontal="right" wrapText="1"/>
    </xf>
    <xf numFmtId="164" fontId="20" fillId="0" borderId="0" xfId="0" applyFont="1" applyFill="1">
      <alignment vertical="top" wrapText="1"/>
    </xf>
    <xf numFmtId="164" fontId="37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49" fontId="16" fillId="0" borderId="16" xfId="0" applyNumberFormat="1" applyFont="1" applyFill="1" applyBorder="1" applyAlignment="1">
      <alignment horizontal="left" wrapText="1"/>
    </xf>
    <xf numFmtId="165" fontId="20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wrapText="1"/>
    </xf>
    <xf numFmtId="0" fontId="25" fillId="0" borderId="4" xfId="41" applyNumberFormat="1" applyFont="1" applyFill="1" applyBorder="1" applyAlignment="1">
      <alignment horizontal="left" wrapText="1"/>
    </xf>
    <xf numFmtId="49" fontId="25" fillId="0" borderId="4" xfId="41" applyNumberFormat="1" applyFont="1" applyFill="1" applyBorder="1" applyAlignment="1">
      <alignment horizontal="left" wrapText="1"/>
    </xf>
    <xf numFmtId="49" fontId="20" fillId="0" borderId="19" xfId="0" applyNumberFormat="1" applyFont="1" applyFill="1" applyBorder="1" applyAlignment="1">
      <alignment horizontal="left" wrapText="1"/>
    </xf>
    <xf numFmtId="0" fontId="20" fillId="0" borderId="14" xfId="41" applyNumberFormat="1" applyFont="1" applyFill="1" applyBorder="1" applyAlignment="1">
      <alignment horizontal="left" wrapText="1"/>
    </xf>
    <xf numFmtId="49" fontId="20" fillId="0" borderId="19" xfId="41" applyNumberFormat="1" applyFont="1" applyFill="1" applyBorder="1" applyAlignment="1">
      <alignment horizontal="left" wrapText="1"/>
    </xf>
    <xf numFmtId="49" fontId="20" fillId="0" borderId="4" xfId="41" applyNumberFormat="1" applyFont="1" applyFill="1" applyBorder="1" applyAlignment="1">
      <alignment horizontal="left" wrapText="1"/>
    </xf>
    <xf numFmtId="0" fontId="20" fillId="0" borderId="4" xfId="41" applyNumberFormat="1" applyFont="1" applyFill="1" applyBorder="1" applyAlignment="1">
      <alignment horizontal="left" wrapText="1"/>
    </xf>
    <xf numFmtId="0" fontId="25" fillId="0" borderId="14" xfId="41" applyNumberFormat="1" applyFont="1" applyFill="1" applyBorder="1" applyAlignment="1">
      <alignment horizontal="left" wrapText="1"/>
    </xf>
    <xf numFmtId="49" fontId="25" fillId="0" borderId="19" xfId="41" applyNumberFormat="1" applyFont="1" applyFill="1" applyBorder="1" applyAlignment="1">
      <alignment horizontal="left" wrapText="1"/>
    </xf>
    <xf numFmtId="164" fontId="25" fillId="0" borderId="4" xfId="41" applyNumberFormat="1" applyFont="1" applyFill="1" applyBorder="1" applyAlignment="1">
      <alignment horizontal="left" wrapText="1"/>
    </xf>
    <xf numFmtId="49" fontId="25" fillId="0" borderId="17" xfId="0" applyNumberFormat="1" applyFont="1" applyFill="1" applyBorder="1" applyAlignment="1">
      <alignment wrapText="1"/>
    </xf>
    <xf numFmtId="49" fontId="25" fillId="0" borderId="18" xfId="0" applyNumberFormat="1" applyFont="1" applyFill="1" applyBorder="1" applyAlignment="1">
      <alignment wrapText="1"/>
    </xf>
    <xf numFmtId="0" fontId="25" fillId="0" borderId="20" xfId="0" applyNumberFormat="1" applyFont="1" applyFill="1" applyBorder="1" applyAlignment="1">
      <alignment horizontal="left" wrapText="1"/>
    </xf>
    <xf numFmtId="0" fontId="25" fillId="0" borderId="19" xfId="0" applyNumberFormat="1" applyFont="1" applyFill="1" applyBorder="1" applyAlignment="1">
      <alignment horizontal="left" wrapText="1"/>
    </xf>
    <xf numFmtId="49" fontId="20" fillId="0" borderId="4" xfId="0" applyNumberFormat="1" applyFont="1" applyFill="1" applyBorder="1" applyAlignment="1">
      <alignment wrapText="1"/>
    </xf>
    <xf numFmtId="49" fontId="25" fillId="0" borderId="14" xfId="0" applyNumberFormat="1" applyFont="1" applyFill="1" applyBorder="1" applyAlignment="1">
      <alignment wrapText="1"/>
    </xf>
    <xf numFmtId="166" fontId="25" fillId="0" borderId="19" xfId="0" applyNumberFormat="1" applyFont="1" applyFill="1" applyBorder="1" applyAlignment="1">
      <alignment horizontal="right" wrapText="1"/>
    </xf>
    <xf numFmtId="0" fontId="25" fillId="0" borderId="21" xfId="0" applyNumberFormat="1" applyFont="1" applyFill="1" applyBorder="1" applyAlignment="1">
      <alignment horizontal="left" wrapText="1"/>
    </xf>
    <xf numFmtId="0" fontId="25" fillId="0" borderId="18" xfId="0" applyNumberFormat="1" applyFont="1" applyFill="1" applyBorder="1" applyAlignment="1">
      <alignment horizontal="left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0" borderId="0" xfId="40" applyFont="1" applyFill="1" applyBorder="1" applyAlignment="1"/>
    <xf numFmtId="0" fontId="23" fillId="0" borderId="0" xfId="40" applyFont="1" applyFill="1" applyAlignment="1"/>
    <xf numFmtId="0" fontId="31" fillId="0" borderId="0" xfId="40" applyFont="1" applyFill="1" applyBorder="1" applyAlignment="1">
      <alignment wrapText="1"/>
    </xf>
    <xf numFmtId="0" fontId="24" fillId="0" borderId="0" xfId="40" applyFont="1" applyFill="1" applyBorder="1" applyAlignment="1"/>
    <xf numFmtId="0" fontId="23" fillId="0" borderId="0" xfId="40" applyFont="1" applyFill="1" applyBorder="1" applyAlignment="1">
      <alignment horizontal="left"/>
    </xf>
    <xf numFmtId="0" fontId="23" fillId="0" borderId="0" xfId="40" applyFont="1" applyFill="1" applyAlignment="1">
      <alignment wrapText="1"/>
    </xf>
    <xf numFmtId="165" fontId="28" fillId="0" borderId="0" xfId="40" applyNumberFormat="1" applyFont="1" applyFill="1" applyBorder="1" applyAlignment="1">
      <alignment wrapText="1"/>
    </xf>
    <xf numFmtId="165" fontId="31" fillId="0" borderId="0" xfId="40" applyNumberFormat="1" applyFont="1" applyFill="1" applyBorder="1" applyAlignment="1">
      <alignment wrapText="1"/>
    </xf>
    <xf numFmtId="49" fontId="28" fillId="0" borderId="4" xfId="40" applyNumberFormat="1" applyFont="1" applyFill="1" applyBorder="1" applyAlignment="1">
      <alignment horizontal="center" vertical="top"/>
    </xf>
    <xf numFmtId="49" fontId="28" fillId="0" borderId="4" xfId="40" applyNumberFormat="1" applyFont="1" applyFill="1" applyBorder="1" applyAlignment="1">
      <alignment horizontal="center"/>
    </xf>
    <xf numFmtId="1" fontId="28" fillId="0" borderId="4" xfId="40" applyNumberFormat="1" applyFont="1" applyFill="1" applyBorder="1" applyAlignment="1">
      <alignment horizontal="center"/>
    </xf>
    <xf numFmtId="164" fontId="33" fillId="0" borderId="4" xfId="0" applyNumberFormat="1" applyFont="1" applyFill="1" applyBorder="1" applyAlignment="1">
      <alignment horizontal="center" vertical="top" wrapText="1"/>
    </xf>
    <xf numFmtId="164" fontId="33" fillId="0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Fill="1" applyBorder="1" applyAlignment="1">
      <alignment horizontal="right"/>
    </xf>
    <xf numFmtId="165" fontId="28" fillId="0" borderId="0" xfId="40" applyNumberFormat="1" applyFont="1" applyFill="1" applyBorder="1" applyAlignment="1">
      <alignment horizontal="right"/>
    </xf>
    <xf numFmtId="164" fontId="33" fillId="0" borderId="4" xfId="0" applyNumberFormat="1" applyFont="1" applyFill="1" applyBorder="1" applyAlignment="1">
      <alignment vertical="top" wrapText="1"/>
    </xf>
    <xf numFmtId="164" fontId="34" fillId="0" borderId="4" xfId="0" applyNumberFormat="1" applyFont="1" applyFill="1" applyBorder="1" applyAlignment="1">
      <alignment vertical="top" wrapText="1"/>
    </xf>
    <xf numFmtId="166" fontId="23" fillId="0" borderId="2" xfId="0" applyNumberFormat="1" applyFont="1" applyFill="1" applyBorder="1" applyAlignment="1">
      <alignment horizontal="right"/>
    </xf>
    <xf numFmtId="165" fontId="23" fillId="0" borderId="0" xfId="42" applyNumberFormat="1" applyFont="1" applyFill="1" applyBorder="1" applyAlignment="1">
      <alignment vertical="top" wrapText="1"/>
    </xf>
    <xf numFmtId="165" fontId="23" fillId="0" borderId="0" xfId="42" applyNumberFormat="1" applyFont="1" applyFill="1" applyAlignment="1">
      <alignment horizontal="right"/>
    </xf>
    <xf numFmtId="165" fontId="24" fillId="0" borderId="4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/>
    </xf>
    <xf numFmtId="165" fontId="23" fillId="0" borderId="4" xfId="0" applyNumberFormat="1" applyFont="1" applyFill="1" applyBorder="1" applyAlignment="1">
      <alignment horizontal="right"/>
    </xf>
    <xf numFmtId="166" fontId="23" fillId="0" borderId="14" xfId="0" applyNumberFormat="1" applyFont="1" applyFill="1" applyBorder="1" applyAlignment="1">
      <alignment horizontal="right"/>
    </xf>
    <xf numFmtId="0" fontId="23" fillId="0" borderId="15" xfId="0" applyNumberFormat="1" applyFont="1" applyFill="1" applyBorder="1" applyAlignment="1">
      <alignment horizontal="left" vertical="center" wrapText="1"/>
    </xf>
    <xf numFmtId="166" fontId="23" fillId="0" borderId="4" xfId="0" applyNumberFormat="1" applyFont="1" applyFill="1" applyBorder="1" applyAlignment="1">
      <alignment horizontal="right"/>
    </xf>
    <xf numFmtId="166" fontId="23" fillId="0" borderId="4" xfId="42" applyNumberFormat="1" applyFont="1" applyFill="1" applyBorder="1" applyAlignment="1">
      <alignment horizontal="right"/>
    </xf>
    <xf numFmtId="0" fontId="24" fillId="0" borderId="15" xfId="0" applyNumberFormat="1" applyFont="1" applyFill="1" applyBorder="1" applyAlignment="1">
      <alignment horizontal="left" vertical="center" wrapText="1"/>
    </xf>
    <xf numFmtId="166" fontId="23" fillId="0" borderId="2" xfId="42" applyNumberFormat="1" applyFont="1" applyFill="1" applyBorder="1" applyAlignment="1">
      <alignment horizontal="right"/>
    </xf>
    <xf numFmtId="0" fontId="24" fillId="0" borderId="4" xfId="0" applyNumberFormat="1" applyFont="1" applyFill="1" applyBorder="1" applyAlignment="1">
      <alignment horizontal="left" vertical="center" wrapText="1"/>
    </xf>
    <xf numFmtId="165" fontId="24" fillId="0" borderId="2" xfId="0" applyNumberFormat="1" applyFont="1" applyFill="1" applyBorder="1" applyAlignment="1">
      <alignment horizontal="right"/>
    </xf>
    <xf numFmtId="2" fontId="23" fillId="0" borderId="4" xfId="0" applyNumberFormat="1" applyFont="1" applyFill="1" applyBorder="1" applyAlignment="1">
      <alignment horizontal="right"/>
    </xf>
    <xf numFmtId="2" fontId="23" fillId="0" borderId="15" xfId="0" applyNumberFormat="1" applyFont="1" applyFill="1" applyBorder="1" applyAlignment="1">
      <alignment horizontal="right"/>
    </xf>
    <xf numFmtId="2" fontId="23" fillId="0" borderId="4" xfId="42" applyNumberFormat="1" applyFont="1" applyFill="1" applyBorder="1" applyAlignment="1">
      <alignment horizontal="right"/>
    </xf>
    <xf numFmtId="2" fontId="23" fillId="0" borderId="14" xfId="0" applyNumberFormat="1" applyFont="1" applyFill="1" applyBorder="1" applyAlignment="1">
      <alignment horizontal="right"/>
    </xf>
    <xf numFmtId="49" fontId="24" fillId="0" borderId="4" xfId="42" applyNumberFormat="1" applyFont="1" applyFill="1" applyBorder="1" applyAlignment="1">
      <alignment horizontal="left"/>
    </xf>
    <xf numFmtId="0" fontId="24" fillId="0" borderId="4" xfId="42" applyNumberFormat="1" applyFont="1" applyFill="1" applyBorder="1" applyAlignment="1">
      <alignment horizontal="left" wrapText="1"/>
    </xf>
    <xf numFmtId="165" fontId="24" fillId="0" borderId="4" xfId="47" applyNumberFormat="1" applyFont="1" applyFill="1" applyBorder="1"/>
    <xf numFmtId="49" fontId="23" fillId="0" borderId="4" xfId="42" applyNumberFormat="1" applyFont="1" applyFill="1" applyBorder="1" applyAlignment="1">
      <alignment horizontal="left"/>
    </xf>
    <xf numFmtId="0" fontId="23" fillId="0" borderId="4" xfId="42" applyNumberFormat="1" applyFont="1" applyFill="1" applyBorder="1" applyAlignment="1">
      <alignment horizontal="left" wrapText="1"/>
    </xf>
    <xf numFmtId="165" fontId="23" fillId="0" borderId="4" xfId="47" applyNumberFormat="1" applyFont="1" applyFill="1" applyBorder="1"/>
    <xf numFmtId="49" fontId="23" fillId="0" borderId="14" xfId="42" applyNumberFormat="1" applyFont="1" applyFill="1" applyBorder="1" applyAlignment="1">
      <alignment horizontal="left"/>
    </xf>
    <xf numFmtId="0" fontId="23" fillId="0" borderId="14" xfId="42" applyNumberFormat="1" applyFont="1" applyFill="1" applyBorder="1" applyAlignment="1">
      <alignment horizontal="left" wrapText="1"/>
    </xf>
    <xf numFmtId="165" fontId="23" fillId="0" borderId="14" xfId="47" applyNumberFormat="1" applyFont="1" applyFill="1" applyBorder="1"/>
    <xf numFmtId="49" fontId="36" fillId="0" borderId="4" xfId="42" applyNumberFormat="1" applyFont="1" applyFill="1" applyBorder="1" applyAlignment="1">
      <alignment horizontal="left"/>
    </xf>
    <xf numFmtId="0" fontId="36" fillId="0" borderId="4" xfId="42" applyNumberFormat="1" applyFont="1" applyFill="1" applyBorder="1" applyAlignment="1">
      <alignment horizontal="left" wrapText="1"/>
    </xf>
    <xf numFmtId="49" fontId="36" fillId="0" borderId="14" xfId="42" applyNumberFormat="1" applyFont="1" applyFill="1" applyBorder="1" applyAlignment="1">
      <alignment horizontal="left"/>
    </xf>
    <xf numFmtId="0" fontId="36" fillId="0" borderId="17" xfId="42" applyNumberFormat="1" applyFont="1" applyFill="1" applyBorder="1" applyAlignment="1">
      <alignment horizontal="left" wrapText="1"/>
    </xf>
    <xf numFmtId="49" fontId="36" fillId="0" borderId="16" xfId="42" applyNumberFormat="1" applyFont="1" applyFill="1" applyBorder="1" applyAlignment="1">
      <alignment horizontal="left"/>
    </xf>
    <xf numFmtId="0" fontId="36" fillId="0" borderId="16" xfId="42" applyNumberFormat="1" applyFont="1" applyFill="1" applyBorder="1" applyAlignment="1">
      <alignment wrapText="1"/>
    </xf>
    <xf numFmtId="0" fontId="16" fillId="0" borderId="16" xfId="42" applyNumberFormat="1" applyFont="1" applyFill="1" applyBorder="1" applyAlignment="1">
      <alignment wrapText="1"/>
    </xf>
    <xf numFmtId="2" fontId="23" fillId="0" borderId="4" xfId="47" applyNumberFormat="1" applyFont="1" applyFill="1" applyBorder="1"/>
    <xf numFmtId="0" fontId="23" fillId="0" borderId="4" xfId="42" applyNumberFormat="1" applyFont="1" applyFill="1" applyBorder="1" applyAlignment="1">
      <alignment wrapText="1"/>
    </xf>
    <xf numFmtId="165" fontId="23" fillId="0" borderId="0" xfId="42" applyNumberFormat="1" applyFont="1" applyFill="1" applyAlignment="1"/>
    <xf numFmtId="164" fontId="25" fillId="0" borderId="0" xfId="0" applyFont="1">
      <alignment vertical="top" wrapText="1"/>
    </xf>
    <xf numFmtId="164" fontId="29" fillId="0" borderId="0" xfId="0" applyFont="1" applyAlignment="1">
      <alignment horizontal="left" wrapText="1"/>
    </xf>
    <xf numFmtId="49" fontId="23" fillId="0" borderId="22" xfId="42" applyNumberFormat="1" applyFont="1" applyFill="1" applyBorder="1" applyAlignment="1">
      <alignment horizontal="left"/>
    </xf>
    <xf numFmtId="0" fontId="23" fillId="0" borderId="22" xfId="42" applyNumberFormat="1" applyFont="1" applyFill="1" applyBorder="1" applyAlignment="1">
      <alignment wrapText="1"/>
    </xf>
    <xf numFmtId="2" fontId="23" fillId="0" borderId="22" xfId="47" applyNumberFormat="1" applyFont="1" applyFill="1" applyBorder="1"/>
    <xf numFmtId="168" fontId="23" fillId="0" borderId="16" xfId="42" applyNumberFormat="1" applyFont="1" applyFill="1" applyBorder="1" applyAlignment="1">
      <alignment horizontal="left"/>
    </xf>
    <xf numFmtId="164" fontId="23" fillId="0" borderId="16" xfId="42" applyFont="1" applyFill="1" applyBorder="1" applyAlignment="1"/>
    <xf numFmtId="164" fontId="23" fillId="0" borderId="16" xfId="42" applyFont="1" applyFill="1" applyBorder="1" applyAlignment="1">
      <alignment wrapText="1"/>
    </xf>
    <xf numFmtId="169" fontId="23" fillId="0" borderId="16" xfId="42" applyNumberFormat="1" applyFont="1" applyFill="1" applyBorder="1" applyAlignment="1"/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/>
    </xf>
    <xf numFmtId="165" fontId="24" fillId="0" borderId="4" xfId="42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28" fillId="0" borderId="0" xfId="40" applyFont="1" applyBorder="1" applyAlignment="1">
      <alignment horizontal="center" vertical="top" wrapText="1"/>
    </xf>
    <xf numFmtId="0" fontId="28" fillId="0" borderId="4" xfId="40" applyFont="1" applyFill="1" applyBorder="1" applyAlignment="1">
      <alignment horizontal="center" vertical="center"/>
    </xf>
    <xf numFmtId="0" fontId="32" fillId="0" borderId="4" xfId="40" applyFont="1" applyFill="1" applyBorder="1" applyAlignment="1">
      <alignment horizontal="center" vertical="center" wrapText="1"/>
    </xf>
    <xf numFmtId="0" fontId="23" fillId="0" borderId="0" xfId="40" applyFont="1" applyFill="1" applyBorder="1" applyAlignment="1">
      <alignment horizontal="left" vertical="top" wrapText="1"/>
    </xf>
  </cellXfs>
  <cellStyles count="51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2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view="pageBreakPreview" zoomScaleSheetLayoutView="100" workbookViewId="0">
      <selection activeCell="C3" sqref="C3:E3"/>
    </sheetView>
  </sheetViews>
  <sheetFormatPr defaultRowHeight="12.75" x14ac:dyDescent="0.2"/>
  <cols>
    <col min="1" max="1" width="30.33203125" style="40" customWidth="1"/>
    <col min="2" max="2" width="66" style="42" customWidth="1"/>
    <col min="3" max="4" width="14.5" style="42" customWidth="1"/>
    <col min="5" max="5" width="15.1640625" style="138" customWidth="1"/>
    <col min="6" max="16384" width="9.33203125" style="42"/>
  </cols>
  <sheetData>
    <row r="1" spans="1:5" ht="15" customHeight="1" x14ac:dyDescent="0.2">
      <c r="A1" s="40" t="s">
        <v>213</v>
      </c>
      <c r="B1" s="41"/>
      <c r="C1" s="148" t="s">
        <v>267</v>
      </c>
      <c r="D1" s="148"/>
      <c r="E1" s="148"/>
    </row>
    <row r="2" spans="1:5" ht="43.5" customHeight="1" x14ac:dyDescent="0.2">
      <c r="B2" s="41"/>
      <c r="C2" s="148"/>
      <c r="D2" s="148"/>
      <c r="E2" s="148"/>
    </row>
    <row r="3" spans="1:5" ht="14.25" x14ac:dyDescent="0.2">
      <c r="B3" s="41"/>
      <c r="C3" s="149" t="s">
        <v>280</v>
      </c>
      <c r="D3" s="149"/>
      <c r="E3" s="149"/>
    </row>
    <row r="4" spans="1:5" ht="12.75" customHeight="1" x14ac:dyDescent="0.2">
      <c r="E4" s="42"/>
    </row>
    <row r="5" spans="1:5" ht="12.75" customHeight="1" x14ac:dyDescent="0.2">
      <c r="C5" s="103"/>
      <c r="D5" s="103"/>
      <c r="E5" s="103"/>
    </row>
    <row r="6" spans="1:5" ht="12.75" customHeight="1" x14ac:dyDescent="0.2">
      <c r="C6" s="103"/>
      <c r="D6" s="103"/>
      <c r="E6" s="103"/>
    </row>
    <row r="7" spans="1:5" ht="52.5" customHeight="1" x14ac:dyDescent="0.2">
      <c r="A7" s="150" t="s">
        <v>277</v>
      </c>
      <c r="B7" s="150"/>
      <c r="C7" s="150"/>
      <c r="D7" s="150"/>
      <c r="E7" s="150"/>
    </row>
    <row r="8" spans="1:5" x14ac:dyDescent="0.2">
      <c r="A8" s="43"/>
      <c r="B8" s="44"/>
      <c r="C8" s="44"/>
      <c r="D8" s="44"/>
      <c r="E8" s="104" t="s">
        <v>73</v>
      </c>
    </row>
    <row r="9" spans="1:5" s="45" customFormat="1" ht="12.75" customHeight="1" x14ac:dyDescent="0.2">
      <c r="A9" s="151" t="s">
        <v>74</v>
      </c>
      <c r="B9" s="151" t="s">
        <v>75</v>
      </c>
      <c r="C9" s="152" t="s">
        <v>263</v>
      </c>
      <c r="D9" s="152" t="s">
        <v>264</v>
      </c>
      <c r="E9" s="153" t="s">
        <v>265</v>
      </c>
    </row>
    <row r="10" spans="1:5" s="45" customFormat="1" ht="16.5" customHeight="1" x14ac:dyDescent="0.2">
      <c r="A10" s="151"/>
      <c r="B10" s="151"/>
      <c r="C10" s="152"/>
      <c r="D10" s="152"/>
      <c r="E10" s="152"/>
    </row>
    <row r="11" spans="1:5" s="46" customFormat="1" x14ac:dyDescent="0.2">
      <c r="A11" s="1">
        <v>1</v>
      </c>
      <c r="B11" s="1">
        <v>2</v>
      </c>
      <c r="C11" s="1" t="s">
        <v>76</v>
      </c>
      <c r="D11" s="1" t="s">
        <v>77</v>
      </c>
      <c r="E11" s="1" t="s">
        <v>78</v>
      </c>
    </row>
    <row r="12" spans="1:5" s="46" customFormat="1" x14ac:dyDescent="0.2">
      <c r="A12" s="2" t="s">
        <v>79</v>
      </c>
      <c r="B12" s="3" t="s">
        <v>80</v>
      </c>
      <c r="C12" s="105">
        <f>C13+C39</f>
        <v>28175.110000000008</v>
      </c>
      <c r="D12" s="105">
        <f>D13+D39</f>
        <v>9501.7192400000004</v>
      </c>
      <c r="E12" s="105">
        <f>D12/C12*100</f>
        <v>33.723805301913629</v>
      </c>
    </row>
    <row r="13" spans="1:5" s="46" customFormat="1" x14ac:dyDescent="0.2">
      <c r="A13" s="2" t="s">
        <v>81</v>
      </c>
      <c r="B13" s="4" t="s">
        <v>82</v>
      </c>
      <c r="C13" s="105">
        <f>C14+C21+C18+C33+C37</f>
        <v>4156.2</v>
      </c>
      <c r="D13" s="105">
        <f>D14+D21+D18+D33+D37</f>
        <v>3196.9015100000001</v>
      </c>
      <c r="E13" s="105">
        <f t="shared" ref="E13:E57" si="0">D13/C13*100</f>
        <v>76.918856407295138</v>
      </c>
    </row>
    <row r="14" spans="1:5" s="46" customFormat="1" x14ac:dyDescent="0.2">
      <c r="A14" s="2" t="s">
        <v>83</v>
      </c>
      <c r="B14" s="3" t="s">
        <v>84</v>
      </c>
      <c r="C14" s="105">
        <f t="shared" ref="C14:D16" si="1">C15</f>
        <v>426.3</v>
      </c>
      <c r="D14" s="105">
        <f t="shared" si="1"/>
        <v>269.33213000000001</v>
      </c>
      <c r="E14" s="105">
        <f t="shared" si="0"/>
        <v>63.179012432559233</v>
      </c>
    </row>
    <row r="15" spans="1:5" s="46" customFormat="1" x14ac:dyDescent="0.2">
      <c r="A15" s="106" t="s">
        <v>85</v>
      </c>
      <c r="B15" s="5" t="s">
        <v>86</v>
      </c>
      <c r="C15" s="107">
        <f t="shared" si="1"/>
        <v>426.3</v>
      </c>
      <c r="D15" s="107">
        <f t="shared" si="1"/>
        <v>269.33213000000001</v>
      </c>
      <c r="E15" s="105">
        <f t="shared" si="0"/>
        <v>63.179012432559233</v>
      </c>
    </row>
    <row r="16" spans="1:5" s="46" customFormat="1" ht="63.75" x14ac:dyDescent="0.2">
      <c r="A16" s="106" t="s">
        <v>87</v>
      </c>
      <c r="B16" s="5" t="s">
        <v>88</v>
      </c>
      <c r="C16" s="108">
        <f t="shared" si="1"/>
        <v>426.3</v>
      </c>
      <c r="D16" s="108">
        <f t="shared" si="1"/>
        <v>269.33213000000001</v>
      </c>
      <c r="E16" s="105">
        <f t="shared" si="0"/>
        <v>63.179012432559233</v>
      </c>
    </row>
    <row r="17" spans="1:5" s="46" customFormat="1" ht="89.25" x14ac:dyDescent="0.2">
      <c r="A17" s="106" t="s">
        <v>89</v>
      </c>
      <c r="B17" s="109" t="s">
        <v>90</v>
      </c>
      <c r="C17" s="110">
        <v>426.3</v>
      </c>
      <c r="D17" s="111">
        <v>269.33213000000001</v>
      </c>
      <c r="E17" s="105">
        <f t="shared" si="0"/>
        <v>63.179012432559233</v>
      </c>
    </row>
    <row r="18" spans="1:5" s="46" customFormat="1" x14ac:dyDescent="0.2">
      <c r="A18" s="2" t="s">
        <v>7</v>
      </c>
      <c r="B18" s="112" t="s">
        <v>8</v>
      </c>
      <c r="C18" s="102">
        <f t="shared" ref="C18:D19" si="2">C19</f>
        <v>1979.2</v>
      </c>
      <c r="D18" s="102">
        <f t="shared" si="2"/>
        <v>2590.08311</v>
      </c>
      <c r="E18" s="105">
        <f t="shared" si="0"/>
        <v>130.86515309215844</v>
      </c>
    </row>
    <row r="19" spans="1:5" s="46" customFormat="1" x14ac:dyDescent="0.2">
      <c r="A19" s="106" t="s">
        <v>9</v>
      </c>
      <c r="B19" s="109" t="s">
        <v>10</v>
      </c>
      <c r="C19" s="102">
        <f t="shared" si="2"/>
        <v>1979.2</v>
      </c>
      <c r="D19" s="102">
        <f t="shared" si="2"/>
        <v>2590.08311</v>
      </c>
      <c r="E19" s="105">
        <f t="shared" si="0"/>
        <v>130.86515309215844</v>
      </c>
    </row>
    <row r="20" spans="1:5" s="46" customFormat="1" x14ac:dyDescent="0.2">
      <c r="A20" s="106" t="s">
        <v>11</v>
      </c>
      <c r="B20" s="109" t="s">
        <v>10</v>
      </c>
      <c r="C20" s="102">
        <f>173.4+1611.7+194.1</f>
        <v>1979.2</v>
      </c>
      <c r="D20" s="113">
        <v>2590.08311</v>
      </c>
      <c r="E20" s="105">
        <f t="shared" si="0"/>
        <v>130.86515309215844</v>
      </c>
    </row>
    <row r="21" spans="1:5" s="46" customFormat="1" x14ac:dyDescent="0.2">
      <c r="A21" s="6" t="s">
        <v>91</v>
      </c>
      <c r="B21" s="114" t="s">
        <v>92</v>
      </c>
      <c r="C21" s="115">
        <f>C22+C26</f>
        <v>1733</v>
      </c>
      <c r="D21" s="115">
        <f>D22+D26</f>
        <v>337.48626999999999</v>
      </c>
      <c r="E21" s="105">
        <f t="shared" si="0"/>
        <v>19.474106751298326</v>
      </c>
    </row>
    <row r="22" spans="1:5" s="46" customFormat="1" x14ac:dyDescent="0.2">
      <c r="A22" s="7" t="s">
        <v>93</v>
      </c>
      <c r="B22" s="5" t="s">
        <v>94</v>
      </c>
      <c r="C22" s="116">
        <f t="shared" ref="C22:D23" si="3">C23</f>
        <v>222</v>
      </c>
      <c r="D22" s="116">
        <f t="shared" si="3"/>
        <v>12.54738</v>
      </c>
      <c r="E22" s="105">
        <f t="shared" si="0"/>
        <v>5.6519729729729731</v>
      </c>
    </row>
    <row r="23" spans="1:5" s="46" customFormat="1" ht="38.25" x14ac:dyDescent="0.2">
      <c r="A23" s="8" t="s">
        <v>95</v>
      </c>
      <c r="B23" s="8" t="s">
        <v>96</v>
      </c>
      <c r="C23" s="117">
        <f t="shared" si="3"/>
        <v>222</v>
      </c>
      <c r="D23" s="117">
        <v>12.54738</v>
      </c>
      <c r="E23" s="105">
        <f t="shared" si="0"/>
        <v>5.6519729729729731</v>
      </c>
    </row>
    <row r="24" spans="1:5" s="46" customFormat="1" ht="63.75" x14ac:dyDescent="0.2">
      <c r="A24" s="8" t="s">
        <v>97</v>
      </c>
      <c r="B24" s="8" t="s">
        <v>98</v>
      </c>
      <c r="C24" s="117">
        <v>222</v>
      </c>
      <c r="D24" s="118">
        <v>12.98039</v>
      </c>
      <c r="E24" s="105">
        <f t="shared" si="0"/>
        <v>5.847022522522523</v>
      </c>
    </row>
    <row r="25" spans="1:5" s="46" customFormat="1" ht="39" customHeight="1" x14ac:dyDescent="0.2">
      <c r="A25" s="8" t="s">
        <v>269</v>
      </c>
      <c r="B25" s="8" t="s">
        <v>268</v>
      </c>
      <c r="C25" s="117">
        <v>0</v>
      </c>
      <c r="D25" s="118">
        <v>-433.01</v>
      </c>
      <c r="E25" s="105"/>
    </row>
    <row r="26" spans="1:5" s="46" customFormat="1" x14ac:dyDescent="0.2">
      <c r="A26" s="6" t="s">
        <v>99</v>
      </c>
      <c r="B26" s="114" t="s">
        <v>100</v>
      </c>
      <c r="C26" s="105">
        <f>C27+C30</f>
        <v>1511</v>
      </c>
      <c r="D26" s="105">
        <f>D27+D30</f>
        <v>324.93889000000001</v>
      </c>
      <c r="E26" s="105">
        <f t="shared" si="0"/>
        <v>21.504890138980809</v>
      </c>
    </row>
    <row r="27" spans="1:5" s="46" customFormat="1" x14ac:dyDescent="0.2">
      <c r="A27" s="7" t="s">
        <v>101</v>
      </c>
      <c r="B27" s="5" t="s">
        <v>102</v>
      </c>
      <c r="C27" s="116">
        <v>570</v>
      </c>
      <c r="D27" s="118">
        <f>D28+D29</f>
        <v>272.33571000000001</v>
      </c>
      <c r="E27" s="105">
        <f t="shared" si="0"/>
        <v>47.778194736842103</v>
      </c>
    </row>
    <row r="28" spans="1:5" s="46" customFormat="1" ht="54.75" customHeight="1" x14ac:dyDescent="0.2">
      <c r="A28" s="7" t="s">
        <v>272</v>
      </c>
      <c r="B28" s="5" t="s">
        <v>270</v>
      </c>
      <c r="C28" s="116">
        <v>570</v>
      </c>
      <c r="D28" s="118">
        <v>271.97399999999999</v>
      </c>
      <c r="E28" s="105">
        <f t="shared" si="0"/>
        <v>47.71473684210526</v>
      </c>
    </row>
    <row r="29" spans="1:5" s="46" customFormat="1" ht="54.75" customHeight="1" x14ac:dyDescent="0.2">
      <c r="A29" s="7" t="s">
        <v>273</v>
      </c>
      <c r="B29" s="5" t="s">
        <v>271</v>
      </c>
      <c r="C29" s="116">
        <v>0</v>
      </c>
      <c r="D29" s="118">
        <v>0.36170999999999998</v>
      </c>
      <c r="E29" s="105"/>
    </row>
    <row r="30" spans="1:5" s="46" customFormat="1" x14ac:dyDescent="0.2">
      <c r="A30" s="8" t="s">
        <v>103</v>
      </c>
      <c r="B30" s="8" t="s">
        <v>104</v>
      </c>
      <c r="C30" s="116">
        <f t="shared" ref="C30:D31" si="4">C31</f>
        <v>941</v>
      </c>
      <c r="D30" s="116">
        <f t="shared" si="4"/>
        <v>52.603180000000002</v>
      </c>
      <c r="E30" s="105">
        <f t="shared" si="0"/>
        <v>5.5901360255047816</v>
      </c>
    </row>
    <row r="31" spans="1:5" s="46" customFormat="1" ht="29.25" customHeight="1" x14ac:dyDescent="0.2">
      <c r="A31" s="8" t="s">
        <v>105</v>
      </c>
      <c r="B31" s="8" t="s">
        <v>106</v>
      </c>
      <c r="C31" s="119">
        <f t="shared" si="4"/>
        <v>941</v>
      </c>
      <c r="D31" s="119">
        <f t="shared" si="4"/>
        <v>52.603180000000002</v>
      </c>
      <c r="E31" s="105">
        <f t="shared" si="0"/>
        <v>5.5901360255047816</v>
      </c>
    </row>
    <row r="32" spans="1:5" s="46" customFormat="1" ht="51" customHeight="1" x14ac:dyDescent="0.2">
      <c r="A32" s="8" t="s">
        <v>107</v>
      </c>
      <c r="B32" s="9" t="s">
        <v>108</v>
      </c>
      <c r="C32" s="116">
        <v>941</v>
      </c>
      <c r="D32" s="118">
        <v>52.603180000000002</v>
      </c>
      <c r="E32" s="105">
        <f t="shared" si="0"/>
        <v>5.5901360255047816</v>
      </c>
    </row>
    <row r="33" spans="1:5" s="46" customFormat="1" ht="51" customHeight="1" x14ac:dyDescent="0.2">
      <c r="A33" s="13" t="s">
        <v>12</v>
      </c>
      <c r="B33" s="14" t="s">
        <v>13</v>
      </c>
      <c r="C33" s="116">
        <f t="shared" ref="C33:D35" si="5">C34</f>
        <v>17.7</v>
      </c>
      <c r="D33" s="116">
        <f t="shared" si="5"/>
        <v>0</v>
      </c>
      <c r="E33" s="105">
        <f t="shared" si="0"/>
        <v>0</v>
      </c>
    </row>
    <row r="34" spans="1:5" s="46" customFormat="1" ht="51" customHeight="1" x14ac:dyDescent="0.2">
      <c r="A34" s="8" t="s">
        <v>14</v>
      </c>
      <c r="B34" s="15" t="s">
        <v>15</v>
      </c>
      <c r="C34" s="116">
        <f t="shared" si="5"/>
        <v>17.7</v>
      </c>
      <c r="D34" s="116">
        <f t="shared" si="5"/>
        <v>0</v>
      </c>
      <c r="E34" s="105">
        <f t="shared" si="0"/>
        <v>0</v>
      </c>
    </row>
    <row r="35" spans="1:5" s="46" customFormat="1" ht="51" customHeight="1" x14ac:dyDescent="0.2">
      <c r="A35" s="8" t="s">
        <v>16</v>
      </c>
      <c r="B35" s="15" t="s">
        <v>17</v>
      </c>
      <c r="C35" s="116">
        <f t="shared" si="5"/>
        <v>17.7</v>
      </c>
      <c r="D35" s="116">
        <f t="shared" si="5"/>
        <v>0</v>
      </c>
      <c r="E35" s="105">
        <f t="shared" si="0"/>
        <v>0</v>
      </c>
    </row>
    <row r="36" spans="1:5" s="46" customFormat="1" ht="51" customHeight="1" x14ac:dyDescent="0.2">
      <c r="A36" s="8" t="s">
        <v>18</v>
      </c>
      <c r="B36" s="15" t="s">
        <v>19</v>
      </c>
      <c r="C36" s="116">
        <v>17.7</v>
      </c>
      <c r="D36" s="118">
        <v>0</v>
      </c>
      <c r="E36" s="105">
        <f t="shared" si="0"/>
        <v>0</v>
      </c>
    </row>
    <row r="37" spans="1:5" s="46" customFormat="1" ht="51" hidden="1" customHeight="1" x14ac:dyDescent="0.2">
      <c r="A37" s="62" t="s">
        <v>237</v>
      </c>
      <c r="B37" s="62" t="s">
        <v>238</v>
      </c>
      <c r="C37" s="116">
        <f>C38</f>
        <v>0</v>
      </c>
      <c r="D37" s="118">
        <f>D38</f>
        <v>0</v>
      </c>
      <c r="E37" s="105" t="e">
        <f t="shared" si="0"/>
        <v>#DIV/0!</v>
      </c>
    </row>
    <row r="38" spans="1:5" s="46" customFormat="1" ht="51" hidden="1" customHeight="1" x14ac:dyDescent="0.2">
      <c r="A38" s="62" t="s">
        <v>239</v>
      </c>
      <c r="B38" s="62" t="s">
        <v>240</v>
      </c>
      <c r="C38" s="116">
        <v>0</v>
      </c>
      <c r="D38" s="118">
        <v>0</v>
      </c>
      <c r="E38" s="105" t="e">
        <f t="shared" si="0"/>
        <v>#DIV/0!</v>
      </c>
    </row>
    <row r="39" spans="1:5" ht="25.5" x14ac:dyDescent="0.2">
      <c r="A39" s="120" t="s">
        <v>109</v>
      </c>
      <c r="B39" s="121" t="s">
        <v>110</v>
      </c>
      <c r="C39" s="122">
        <f>C48+C53+C40+C44</f>
        <v>24018.910000000007</v>
      </c>
      <c r="D39" s="122">
        <f>D48+D53+D40+D44</f>
        <v>6304.8177299999998</v>
      </c>
      <c r="E39" s="105">
        <f t="shared" si="0"/>
        <v>26.249391541914257</v>
      </c>
    </row>
    <row r="40" spans="1:5" ht="18.75" customHeight="1" x14ac:dyDescent="0.2">
      <c r="A40" s="123" t="s">
        <v>111</v>
      </c>
      <c r="B40" s="124" t="s">
        <v>112</v>
      </c>
      <c r="C40" s="125">
        <f>C43</f>
        <v>410.9</v>
      </c>
      <c r="D40" s="125">
        <f>D43</f>
        <v>205.2</v>
      </c>
      <c r="E40" s="105">
        <f t="shared" si="0"/>
        <v>49.939157945972255</v>
      </c>
    </row>
    <row r="41" spans="1:5" hidden="1" x14ac:dyDescent="0.2">
      <c r="A41" s="123" t="s">
        <v>113</v>
      </c>
      <c r="B41" s="124" t="s">
        <v>114</v>
      </c>
      <c r="C41" s="125">
        <f>C42</f>
        <v>0</v>
      </c>
      <c r="D41" s="125">
        <f>D42</f>
        <v>0</v>
      </c>
      <c r="E41" s="105" t="e">
        <f t="shared" si="0"/>
        <v>#DIV/0!</v>
      </c>
    </row>
    <row r="42" spans="1:5" ht="25.5" hidden="1" x14ac:dyDescent="0.2">
      <c r="A42" s="126" t="s">
        <v>115</v>
      </c>
      <c r="B42" s="127" t="s">
        <v>116</v>
      </c>
      <c r="C42" s="128"/>
      <c r="D42" s="128"/>
      <c r="E42" s="105" t="e">
        <f t="shared" si="0"/>
        <v>#DIV/0!</v>
      </c>
    </row>
    <row r="43" spans="1:5" ht="25.5" x14ac:dyDescent="0.2">
      <c r="A43" s="129" t="s">
        <v>204</v>
      </c>
      <c r="B43" s="130" t="s">
        <v>205</v>
      </c>
      <c r="C43" s="128">
        <v>410.9</v>
      </c>
      <c r="D43" s="128">
        <v>205.2</v>
      </c>
      <c r="E43" s="105">
        <f t="shared" si="0"/>
        <v>49.939157945972255</v>
      </c>
    </row>
    <row r="44" spans="1:5" ht="25.5" x14ac:dyDescent="0.2">
      <c r="A44" s="129" t="s">
        <v>206</v>
      </c>
      <c r="B44" s="130" t="s">
        <v>207</v>
      </c>
      <c r="C44" s="128">
        <f>C45+C46</f>
        <v>1386.7</v>
      </c>
      <c r="D44" s="128">
        <f>D45+D46</f>
        <v>1204.5381299999999</v>
      </c>
      <c r="E44" s="105">
        <f t="shared" si="0"/>
        <v>86.863642460517767</v>
      </c>
    </row>
    <row r="45" spans="1:5" ht="25.5" x14ac:dyDescent="0.2">
      <c r="A45" s="131" t="s">
        <v>226</v>
      </c>
      <c r="B45" s="132" t="s">
        <v>227</v>
      </c>
      <c r="C45" s="128">
        <v>1060.5</v>
      </c>
      <c r="D45" s="128">
        <v>878.33812999999998</v>
      </c>
      <c r="E45" s="105">
        <f t="shared" si="0"/>
        <v>82.82302027345591</v>
      </c>
    </row>
    <row r="46" spans="1:5" x14ac:dyDescent="0.2">
      <c r="A46" s="133" t="s">
        <v>228</v>
      </c>
      <c r="B46" s="134" t="s">
        <v>229</v>
      </c>
      <c r="C46" s="128">
        <f>C47</f>
        <v>326.2</v>
      </c>
      <c r="D46" s="128">
        <f>D47</f>
        <v>326.2</v>
      </c>
      <c r="E46" s="105">
        <f t="shared" si="0"/>
        <v>100</v>
      </c>
    </row>
    <row r="47" spans="1:5" x14ac:dyDescent="0.2">
      <c r="A47" s="133" t="s">
        <v>230</v>
      </c>
      <c r="B47" s="135" t="s">
        <v>231</v>
      </c>
      <c r="C47" s="128">
        <v>326.2</v>
      </c>
      <c r="D47" s="128">
        <v>326.2</v>
      </c>
      <c r="E47" s="105">
        <f t="shared" si="0"/>
        <v>100</v>
      </c>
    </row>
    <row r="48" spans="1:5" ht="25.5" x14ac:dyDescent="0.2">
      <c r="A48" s="123" t="s">
        <v>117</v>
      </c>
      <c r="B48" s="124" t="s">
        <v>118</v>
      </c>
      <c r="C48" s="125">
        <f>C49+C51</f>
        <v>90.5</v>
      </c>
      <c r="D48" s="125">
        <f>D49+D51</f>
        <v>43.198</v>
      </c>
      <c r="E48" s="105">
        <f t="shared" si="0"/>
        <v>47.732596685082875</v>
      </c>
    </row>
    <row r="49" spans="1:5" ht="24.75" customHeight="1" x14ac:dyDescent="0.2">
      <c r="A49" s="10" t="s">
        <v>119</v>
      </c>
      <c r="B49" s="11" t="s">
        <v>120</v>
      </c>
      <c r="C49" s="125">
        <f>C50</f>
        <v>89.8</v>
      </c>
      <c r="D49" s="125">
        <f>D50</f>
        <v>43.198</v>
      </c>
      <c r="E49" s="105">
        <f t="shared" si="0"/>
        <v>48.104677060133632</v>
      </c>
    </row>
    <row r="50" spans="1:5" ht="38.25" x14ac:dyDescent="0.2">
      <c r="A50" s="12" t="s">
        <v>121</v>
      </c>
      <c r="B50" s="11" t="s">
        <v>122</v>
      </c>
      <c r="C50" s="125">
        <v>89.8</v>
      </c>
      <c r="D50" s="125">
        <v>43.198</v>
      </c>
      <c r="E50" s="105">
        <f t="shared" si="0"/>
        <v>48.104677060133632</v>
      </c>
    </row>
    <row r="51" spans="1:5" ht="38.25" x14ac:dyDescent="0.2">
      <c r="A51" s="123" t="s">
        <v>123</v>
      </c>
      <c r="B51" s="124" t="s">
        <v>124</v>
      </c>
      <c r="C51" s="125">
        <f>C52</f>
        <v>0.7</v>
      </c>
      <c r="D51" s="125">
        <f>D52</f>
        <v>0</v>
      </c>
      <c r="E51" s="105">
        <f t="shared" si="0"/>
        <v>0</v>
      </c>
    </row>
    <row r="52" spans="1:5" ht="38.25" x14ac:dyDescent="0.2">
      <c r="A52" s="123" t="s">
        <v>125</v>
      </c>
      <c r="B52" s="124" t="s">
        <v>126</v>
      </c>
      <c r="C52" s="136">
        <v>0.7</v>
      </c>
      <c r="D52" s="136">
        <v>0</v>
      </c>
      <c r="E52" s="105">
        <f t="shared" si="0"/>
        <v>0</v>
      </c>
    </row>
    <row r="53" spans="1:5" x14ac:dyDescent="0.2">
      <c r="A53" s="123" t="s">
        <v>127</v>
      </c>
      <c r="B53" s="124" t="s">
        <v>128</v>
      </c>
      <c r="C53" s="136">
        <f>C54+C56</f>
        <v>22130.810000000005</v>
      </c>
      <c r="D53" s="136">
        <f>D54+D56</f>
        <v>4851.8815999999997</v>
      </c>
      <c r="E53" s="105">
        <f t="shared" si="0"/>
        <v>21.92365123553995</v>
      </c>
    </row>
    <row r="54" spans="1:5" ht="51" x14ac:dyDescent="0.2">
      <c r="A54" s="123" t="s">
        <v>129</v>
      </c>
      <c r="B54" s="137" t="s">
        <v>130</v>
      </c>
      <c r="C54" s="136">
        <f t="shared" ref="C54:D54" si="6">C55</f>
        <v>22035.200000000004</v>
      </c>
      <c r="D54" s="136">
        <f t="shared" si="6"/>
        <v>4756.2716</v>
      </c>
      <c r="E54" s="105">
        <f t="shared" si="0"/>
        <v>21.584880554748761</v>
      </c>
    </row>
    <row r="55" spans="1:5" ht="63.75" x14ac:dyDescent="0.2">
      <c r="A55" s="141" t="s">
        <v>131</v>
      </c>
      <c r="B55" s="142" t="s">
        <v>132</v>
      </c>
      <c r="C55" s="143">
        <f>390.137+70.663+5+15094+152.5+6259.6+63.3+6995.634-6995.634</f>
        <v>22035.200000000004</v>
      </c>
      <c r="D55" s="143">
        <v>4756.2716</v>
      </c>
      <c r="E55" s="105">
        <f t="shared" si="0"/>
        <v>21.584880554748761</v>
      </c>
    </row>
    <row r="56" spans="1:5" x14ac:dyDescent="0.2">
      <c r="A56" s="144">
        <v>2.02499990000001E+16</v>
      </c>
      <c r="B56" s="145" t="s">
        <v>274</v>
      </c>
      <c r="C56" s="147">
        <f>C57</f>
        <v>95.61</v>
      </c>
      <c r="D56" s="147">
        <f>D57</f>
        <v>95.61</v>
      </c>
      <c r="E56" s="105">
        <f t="shared" si="0"/>
        <v>100</v>
      </c>
    </row>
    <row r="57" spans="1:5" ht="45" customHeight="1" x14ac:dyDescent="0.2">
      <c r="A57" s="144">
        <v>2.02499991000001E+16</v>
      </c>
      <c r="B57" s="146" t="s">
        <v>275</v>
      </c>
      <c r="C57" s="147">
        <f>95.61</f>
        <v>95.61</v>
      </c>
      <c r="D57" s="147">
        <f>95.61</f>
        <v>95.61</v>
      </c>
      <c r="E57" s="105">
        <f t="shared" si="0"/>
        <v>100</v>
      </c>
    </row>
  </sheetData>
  <sheetProtection selectLockedCells="1" selectUnlockedCells="1"/>
  <autoFilter ref="A11:E11"/>
  <mergeCells count="8">
    <mergeCell ref="C1:E2"/>
    <mergeCell ref="C3:E3"/>
    <mergeCell ref="A7:E7"/>
    <mergeCell ref="A9:A10"/>
    <mergeCell ref="B9:B10"/>
    <mergeCell ref="C9:C10"/>
    <mergeCell ref="D9:D10"/>
    <mergeCell ref="E9:E10"/>
  </mergeCells>
  <phoneticPr fontId="27" type="noConversion"/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2"/>
  <sheetViews>
    <sheetView view="pageBreakPreview" zoomScaleSheetLayoutView="100" workbookViewId="0">
      <selection activeCell="I3" sqref="I3:K3"/>
    </sheetView>
  </sheetViews>
  <sheetFormatPr defaultColWidth="9" defaultRowHeight="12.75" x14ac:dyDescent="0.2"/>
  <cols>
    <col min="1" max="1" width="37.5" style="27" customWidth="1"/>
    <col min="2" max="2" width="4.1640625" style="27" customWidth="1"/>
    <col min="3" max="3" width="4.5" style="27" customWidth="1"/>
    <col min="4" max="6" width="4.1640625" style="27" customWidth="1"/>
    <col min="7" max="7" width="8.33203125" style="27" customWidth="1"/>
    <col min="8" max="8" width="7.1640625" style="27" customWidth="1"/>
    <col min="9" max="9" width="14.5" style="27" customWidth="1"/>
    <col min="10" max="10" width="12.1640625" style="27" customWidth="1"/>
    <col min="11" max="11" width="16.6640625" style="27" customWidth="1"/>
    <col min="12" max="14" width="9" style="39"/>
    <col min="15" max="15" width="12.6640625" style="39" bestFit="1" customWidth="1"/>
    <col min="16" max="16" width="10.83203125" style="39" bestFit="1" customWidth="1"/>
    <col min="17" max="17" width="15.6640625" style="39" customWidth="1"/>
    <col min="18" max="16384" width="9" style="39"/>
  </cols>
  <sheetData>
    <row r="2" spans="1:11" ht="56.25" customHeight="1" x14ac:dyDescent="0.2">
      <c r="A2" s="19"/>
      <c r="B2" s="19"/>
      <c r="C2" s="20"/>
      <c r="D2" s="20"/>
      <c r="E2" s="20"/>
      <c r="F2" s="20"/>
      <c r="G2" s="20"/>
      <c r="H2" s="39"/>
      <c r="I2" s="155" t="s">
        <v>266</v>
      </c>
      <c r="J2" s="155"/>
      <c r="K2" s="155"/>
    </row>
    <row r="3" spans="1:11" ht="14.25" customHeight="1" x14ac:dyDescent="0.2">
      <c r="A3" s="19"/>
      <c r="B3" s="19"/>
      <c r="C3" s="20"/>
      <c r="D3" s="20"/>
      <c r="E3" s="20"/>
      <c r="F3" s="20"/>
      <c r="G3" s="20"/>
      <c r="H3" s="39"/>
      <c r="I3" s="156" t="s">
        <v>280</v>
      </c>
      <c r="J3" s="156"/>
      <c r="K3" s="156"/>
    </row>
    <row r="4" spans="1:11" ht="33" customHeight="1" x14ac:dyDescent="0.2">
      <c r="A4" s="19"/>
      <c r="B4" s="19"/>
      <c r="C4" s="20"/>
      <c r="D4" s="20"/>
      <c r="E4" s="20"/>
      <c r="F4" s="20"/>
      <c r="G4" s="20"/>
      <c r="H4" s="84"/>
      <c r="I4" s="84"/>
      <c r="J4" s="84"/>
      <c r="K4" s="84"/>
    </row>
    <row r="5" spans="1:11" ht="92.25" customHeight="1" x14ac:dyDescent="0.2">
      <c r="A5" s="157" t="s">
        <v>278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</row>
    <row r="6" spans="1:11" ht="15" customHeight="1" x14ac:dyDescent="0.2">
      <c r="A6" s="21"/>
      <c r="B6" s="21"/>
      <c r="C6" s="21"/>
      <c r="D6" s="21"/>
      <c r="E6" s="21"/>
      <c r="F6" s="21"/>
      <c r="G6" s="21"/>
      <c r="H6" s="158" t="s">
        <v>73</v>
      </c>
      <c r="I6" s="158"/>
      <c r="J6" s="158"/>
      <c r="K6" s="158"/>
    </row>
    <row r="7" spans="1:11" ht="19.899999999999999" customHeight="1" x14ac:dyDescent="0.2">
      <c r="A7" s="154" t="s">
        <v>75</v>
      </c>
      <c r="B7" s="154" t="s">
        <v>133</v>
      </c>
      <c r="C7" s="154" t="s">
        <v>134</v>
      </c>
      <c r="D7" s="154" t="s">
        <v>135</v>
      </c>
      <c r="E7" s="154"/>
      <c r="F7" s="154"/>
      <c r="G7" s="154"/>
      <c r="H7" s="154" t="s">
        <v>136</v>
      </c>
      <c r="I7" s="152" t="s">
        <v>263</v>
      </c>
      <c r="J7" s="152" t="s">
        <v>264</v>
      </c>
      <c r="K7" s="153" t="s">
        <v>265</v>
      </c>
    </row>
    <row r="8" spans="1:11" ht="16.350000000000001" customHeight="1" x14ac:dyDescent="0.2">
      <c r="A8" s="154"/>
      <c r="B8" s="154"/>
      <c r="C8" s="154"/>
      <c r="D8" s="154"/>
      <c r="E8" s="154"/>
      <c r="F8" s="154"/>
      <c r="G8" s="154"/>
      <c r="H8" s="154"/>
      <c r="I8" s="152"/>
      <c r="J8" s="152"/>
      <c r="K8" s="152"/>
    </row>
    <row r="9" spans="1:11" ht="14.45" customHeight="1" x14ac:dyDescent="0.2">
      <c r="A9" s="22" t="s">
        <v>72</v>
      </c>
      <c r="B9" s="22" t="s">
        <v>76</v>
      </c>
      <c r="C9" s="22" t="s">
        <v>77</v>
      </c>
      <c r="D9" s="22" t="s">
        <v>78</v>
      </c>
      <c r="E9" s="22" t="s">
        <v>137</v>
      </c>
      <c r="F9" s="22" t="s">
        <v>138</v>
      </c>
      <c r="G9" s="22" t="s">
        <v>139</v>
      </c>
      <c r="H9" s="22" t="s">
        <v>140</v>
      </c>
      <c r="I9" s="22" t="s">
        <v>141</v>
      </c>
      <c r="J9" s="22" t="s">
        <v>142</v>
      </c>
      <c r="K9" s="22" t="s">
        <v>143</v>
      </c>
    </row>
    <row r="10" spans="1:11" ht="14.45" customHeight="1" x14ac:dyDescent="0.2">
      <c r="A10" s="34" t="s">
        <v>144</v>
      </c>
      <c r="B10" s="34"/>
      <c r="C10" s="34"/>
      <c r="D10" s="34"/>
      <c r="E10" s="34"/>
      <c r="F10" s="34"/>
      <c r="G10" s="34"/>
      <c r="H10" s="34"/>
      <c r="I10" s="63">
        <f>I11+I53+I86+I120+I161+I169+I176+I62</f>
        <v>28567.81</v>
      </c>
      <c r="J10" s="63">
        <f>J11+J53+J86+J120+J161+J169+J176+J62</f>
        <v>9394.7893600000007</v>
      </c>
      <c r="K10" s="63">
        <f>J10/I10*100</f>
        <v>32.885927762751152</v>
      </c>
    </row>
    <row r="11" spans="1:11" ht="25.5" x14ac:dyDescent="0.2">
      <c r="A11" s="54" t="s">
        <v>145</v>
      </c>
      <c r="B11" s="13" t="s">
        <v>146</v>
      </c>
      <c r="C11" s="54"/>
      <c r="D11" s="54"/>
      <c r="E11" s="54"/>
      <c r="F11" s="54"/>
      <c r="G11" s="54"/>
      <c r="H11" s="54"/>
      <c r="I11" s="64">
        <f>I12+I22+I47+I41</f>
        <v>3657.8532000000005</v>
      </c>
      <c r="J11" s="64">
        <f>J12+J22+J47+J41</f>
        <v>2617.7672200000002</v>
      </c>
      <c r="K11" s="63">
        <f t="shared" ref="K11:K74" si="0">J11/I11*100</f>
        <v>71.565671908320425</v>
      </c>
    </row>
    <row r="12" spans="1:11" ht="34.5" customHeight="1" x14ac:dyDescent="0.2">
      <c r="A12" s="34" t="s">
        <v>147</v>
      </c>
      <c r="B12" s="8" t="s">
        <v>146</v>
      </c>
      <c r="C12" s="8" t="s">
        <v>148</v>
      </c>
      <c r="D12" s="13"/>
      <c r="E12" s="13"/>
      <c r="F12" s="13"/>
      <c r="G12" s="13"/>
      <c r="H12" s="8"/>
      <c r="I12" s="64">
        <f t="shared" ref="I12:J16" si="1">I13</f>
        <v>420.5</v>
      </c>
      <c r="J12" s="64">
        <f t="shared" si="1"/>
        <v>252.15566000000001</v>
      </c>
      <c r="K12" s="63">
        <f t="shared" si="0"/>
        <v>59.965674197384068</v>
      </c>
    </row>
    <row r="13" spans="1:11" ht="63.75" x14ac:dyDescent="0.2">
      <c r="A13" s="34" t="s">
        <v>2</v>
      </c>
      <c r="B13" s="8" t="s">
        <v>146</v>
      </c>
      <c r="C13" s="8" t="s">
        <v>148</v>
      </c>
      <c r="D13" s="8">
        <v>65</v>
      </c>
      <c r="E13" s="8"/>
      <c r="F13" s="8"/>
      <c r="G13" s="8"/>
      <c r="H13" s="8"/>
      <c r="I13" s="58">
        <f t="shared" si="1"/>
        <v>420.5</v>
      </c>
      <c r="J13" s="58">
        <f t="shared" si="1"/>
        <v>252.15566000000001</v>
      </c>
      <c r="K13" s="63">
        <f t="shared" si="0"/>
        <v>59.965674197384068</v>
      </c>
    </row>
    <row r="14" spans="1:11" ht="51" x14ac:dyDescent="0.2">
      <c r="A14" s="34" t="s">
        <v>3</v>
      </c>
      <c r="B14" s="8" t="s">
        <v>146</v>
      </c>
      <c r="C14" s="8" t="s">
        <v>148</v>
      </c>
      <c r="D14" s="8">
        <v>65</v>
      </c>
      <c r="E14" s="8" t="s">
        <v>72</v>
      </c>
      <c r="F14" s="8"/>
      <c r="G14" s="8"/>
      <c r="H14" s="8"/>
      <c r="I14" s="58">
        <f>I15+I18</f>
        <v>420.5</v>
      </c>
      <c r="J14" s="58">
        <f>J15+J18</f>
        <v>252.15566000000001</v>
      </c>
      <c r="K14" s="63">
        <f t="shared" si="0"/>
        <v>59.965674197384068</v>
      </c>
    </row>
    <row r="15" spans="1:11" ht="25.5" x14ac:dyDescent="0.2">
      <c r="A15" s="34" t="s">
        <v>151</v>
      </c>
      <c r="B15" s="8" t="s">
        <v>146</v>
      </c>
      <c r="C15" s="8" t="s">
        <v>148</v>
      </c>
      <c r="D15" s="8">
        <v>65</v>
      </c>
      <c r="E15" s="8" t="s">
        <v>72</v>
      </c>
      <c r="F15" s="8" t="s">
        <v>150</v>
      </c>
      <c r="G15" s="8">
        <v>41150</v>
      </c>
      <c r="H15" s="8"/>
      <c r="I15" s="58">
        <f>I16</f>
        <v>320.5</v>
      </c>
      <c r="J15" s="58">
        <f>J16</f>
        <v>252.15566000000001</v>
      </c>
      <c r="K15" s="63">
        <f t="shared" si="0"/>
        <v>78.675712948517941</v>
      </c>
    </row>
    <row r="16" spans="1:11" ht="102" x14ac:dyDescent="0.2">
      <c r="A16" s="34" t="s">
        <v>152</v>
      </c>
      <c r="B16" s="8" t="s">
        <v>146</v>
      </c>
      <c r="C16" s="8" t="s">
        <v>148</v>
      </c>
      <c r="D16" s="8">
        <v>65</v>
      </c>
      <c r="E16" s="8" t="s">
        <v>72</v>
      </c>
      <c r="F16" s="8" t="s">
        <v>150</v>
      </c>
      <c r="G16" s="8">
        <v>41150</v>
      </c>
      <c r="H16" s="8">
        <v>100</v>
      </c>
      <c r="I16" s="58">
        <f t="shared" si="1"/>
        <v>320.5</v>
      </c>
      <c r="J16" s="58">
        <f t="shared" si="1"/>
        <v>252.15566000000001</v>
      </c>
      <c r="K16" s="63">
        <f t="shared" si="0"/>
        <v>78.675712948517941</v>
      </c>
    </row>
    <row r="17" spans="1:11" ht="38.25" x14ac:dyDescent="0.2">
      <c r="A17" s="34" t="s">
        <v>153</v>
      </c>
      <c r="B17" s="8" t="s">
        <v>146</v>
      </c>
      <c r="C17" s="8" t="s">
        <v>148</v>
      </c>
      <c r="D17" s="8">
        <v>65</v>
      </c>
      <c r="E17" s="8" t="s">
        <v>72</v>
      </c>
      <c r="F17" s="8" t="s">
        <v>150</v>
      </c>
      <c r="G17" s="8">
        <v>41150</v>
      </c>
      <c r="H17" s="8">
        <v>120</v>
      </c>
      <c r="I17" s="58">
        <f>420.7-100-0.2</f>
        <v>320.5</v>
      </c>
      <c r="J17" s="58">
        <v>252.15566000000001</v>
      </c>
      <c r="K17" s="63">
        <f t="shared" si="0"/>
        <v>78.675712948517941</v>
      </c>
    </row>
    <row r="18" spans="1:11" ht="38.25" x14ac:dyDescent="0.2">
      <c r="A18" s="34" t="s">
        <v>249</v>
      </c>
      <c r="B18" s="8" t="s">
        <v>146</v>
      </c>
      <c r="C18" s="8" t="s">
        <v>148</v>
      </c>
      <c r="D18" s="8" t="s">
        <v>156</v>
      </c>
      <c r="E18" s="8" t="s">
        <v>72</v>
      </c>
      <c r="F18" s="8" t="s">
        <v>150</v>
      </c>
      <c r="G18" s="8" t="s">
        <v>234</v>
      </c>
      <c r="H18" s="34"/>
      <c r="I18" s="58">
        <f t="shared" ref="I18:J20" si="2">I19</f>
        <v>100</v>
      </c>
      <c r="J18" s="58">
        <f t="shared" si="2"/>
        <v>0</v>
      </c>
      <c r="K18" s="63">
        <f t="shared" si="0"/>
        <v>0</v>
      </c>
    </row>
    <row r="19" spans="1:11" ht="76.5" x14ac:dyDescent="0.2">
      <c r="A19" s="11" t="s">
        <v>236</v>
      </c>
      <c r="B19" s="8" t="s">
        <v>146</v>
      </c>
      <c r="C19" s="8" t="s">
        <v>148</v>
      </c>
      <c r="D19" s="8" t="s">
        <v>156</v>
      </c>
      <c r="E19" s="8" t="s">
        <v>72</v>
      </c>
      <c r="F19" s="8" t="s">
        <v>150</v>
      </c>
      <c r="G19" s="8" t="s">
        <v>235</v>
      </c>
      <c r="H19" s="34"/>
      <c r="I19" s="58">
        <f t="shared" si="2"/>
        <v>100</v>
      </c>
      <c r="J19" s="58">
        <f t="shared" si="2"/>
        <v>0</v>
      </c>
      <c r="K19" s="63">
        <f t="shared" si="0"/>
        <v>0</v>
      </c>
    </row>
    <row r="20" spans="1:11" ht="102" x14ac:dyDescent="0.2">
      <c r="A20" s="34" t="s">
        <v>152</v>
      </c>
      <c r="B20" s="8" t="s">
        <v>146</v>
      </c>
      <c r="C20" s="8" t="s">
        <v>148</v>
      </c>
      <c r="D20" s="8" t="s">
        <v>156</v>
      </c>
      <c r="E20" s="8" t="s">
        <v>72</v>
      </c>
      <c r="F20" s="8" t="s">
        <v>150</v>
      </c>
      <c r="G20" s="8" t="s">
        <v>235</v>
      </c>
      <c r="H20" s="34">
        <v>100</v>
      </c>
      <c r="I20" s="58">
        <f t="shared" si="2"/>
        <v>100</v>
      </c>
      <c r="J20" s="58">
        <f t="shared" si="2"/>
        <v>0</v>
      </c>
      <c r="K20" s="63">
        <f t="shared" si="0"/>
        <v>0</v>
      </c>
    </row>
    <row r="21" spans="1:11" ht="38.25" x14ac:dyDescent="0.2">
      <c r="A21" s="34" t="s">
        <v>153</v>
      </c>
      <c r="B21" s="8" t="s">
        <v>146</v>
      </c>
      <c r="C21" s="8" t="s">
        <v>148</v>
      </c>
      <c r="D21" s="8" t="s">
        <v>156</v>
      </c>
      <c r="E21" s="8" t="s">
        <v>72</v>
      </c>
      <c r="F21" s="8" t="s">
        <v>150</v>
      </c>
      <c r="G21" s="8" t="s">
        <v>235</v>
      </c>
      <c r="H21" s="34">
        <v>120</v>
      </c>
      <c r="I21" s="58">
        <v>100</v>
      </c>
      <c r="J21" s="58">
        <v>0</v>
      </c>
      <c r="K21" s="63">
        <f t="shared" si="0"/>
        <v>0</v>
      </c>
    </row>
    <row r="22" spans="1:11" ht="57.75" customHeight="1" x14ac:dyDescent="0.2">
      <c r="A22" s="34" t="s">
        <v>154</v>
      </c>
      <c r="B22" s="8" t="s">
        <v>146</v>
      </c>
      <c r="C22" s="8" t="s">
        <v>155</v>
      </c>
      <c r="D22" s="8"/>
      <c r="E22" s="8"/>
      <c r="F22" s="8"/>
      <c r="G22" s="8"/>
      <c r="H22" s="34"/>
      <c r="I22" s="64">
        <f t="shared" ref="I22:J23" si="3">I23</f>
        <v>3231.8812000000003</v>
      </c>
      <c r="J22" s="64">
        <f t="shared" si="3"/>
        <v>2365.6115600000003</v>
      </c>
      <c r="K22" s="63">
        <f t="shared" si="0"/>
        <v>73.196117481050976</v>
      </c>
    </row>
    <row r="23" spans="1:11" ht="63.75" x14ac:dyDescent="0.2">
      <c r="A23" s="34" t="s">
        <v>4</v>
      </c>
      <c r="B23" s="8" t="s">
        <v>146</v>
      </c>
      <c r="C23" s="8" t="s">
        <v>155</v>
      </c>
      <c r="D23" s="8" t="s">
        <v>156</v>
      </c>
      <c r="E23" s="8"/>
      <c r="F23" s="8"/>
      <c r="G23" s="8"/>
      <c r="H23" s="34"/>
      <c r="I23" s="58">
        <f t="shared" si="3"/>
        <v>3231.8812000000003</v>
      </c>
      <c r="J23" s="58">
        <f t="shared" si="3"/>
        <v>2365.6115600000003</v>
      </c>
      <c r="K23" s="63">
        <f t="shared" si="0"/>
        <v>73.196117481050976</v>
      </c>
    </row>
    <row r="24" spans="1:11" ht="76.5" x14ac:dyDescent="0.2">
      <c r="A24" s="34" t="s">
        <v>5</v>
      </c>
      <c r="B24" s="8" t="s">
        <v>146</v>
      </c>
      <c r="C24" s="8" t="s">
        <v>155</v>
      </c>
      <c r="D24" s="8" t="s">
        <v>156</v>
      </c>
      <c r="E24" s="8" t="s">
        <v>77</v>
      </c>
      <c r="F24" s="8"/>
      <c r="G24" s="8"/>
      <c r="H24" s="34"/>
      <c r="I24" s="58">
        <f>I25+I28+I38+I35</f>
        <v>3231.8812000000003</v>
      </c>
      <c r="J24" s="58">
        <f>J25+J28+J38+J35</f>
        <v>2365.6115600000003</v>
      </c>
      <c r="K24" s="63">
        <f t="shared" si="0"/>
        <v>73.196117481050976</v>
      </c>
    </row>
    <row r="25" spans="1:11" ht="38.25" x14ac:dyDescent="0.2">
      <c r="A25" s="34" t="s">
        <v>157</v>
      </c>
      <c r="B25" s="8" t="s">
        <v>146</v>
      </c>
      <c r="C25" s="8" t="s">
        <v>155</v>
      </c>
      <c r="D25" s="8" t="s">
        <v>156</v>
      </c>
      <c r="E25" s="8" t="s">
        <v>77</v>
      </c>
      <c r="F25" s="8" t="s">
        <v>150</v>
      </c>
      <c r="G25" s="8" t="s">
        <v>158</v>
      </c>
      <c r="H25" s="34"/>
      <c r="I25" s="58">
        <f t="shared" ref="I25:J26" si="4">I26</f>
        <v>702.30521999999996</v>
      </c>
      <c r="J25" s="58">
        <f t="shared" si="4"/>
        <v>579.35792000000004</v>
      </c>
      <c r="K25" s="63">
        <f t="shared" si="0"/>
        <v>82.493751078768867</v>
      </c>
    </row>
    <row r="26" spans="1:11" ht="102" x14ac:dyDescent="0.2">
      <c r="A26" s="34" t="s">
        <v>152</v>
      </c>
      <c r="B26" s="8" t="s">
        <v>146</v>
      </c>
      <c r="C26" s="8" t="s">
        <v>155</v>
      </c>
      <c r="D26" s="8" t="s">
        <v>156</v>
      </c>
      <c r="E26" s="8" t="s">
        <v>77</v>
      </c>
      <c r="F26" s="8" t="s">
        <v>150</v>
      </c>
      <c r="G26" s="8" t="s">
        <v>158</v>
      </c>
      <c r="H26" s="34">
        <v>100</v>
      </c>
      <c r="I26" s="58">
        <f t="shared" si="4"/>
        <v>702.30521999999996</v>
      </c>
      <c r="J26" s="58">
        <f t="shared" si="4"/>
        <v>579.35792000000004</v>
      </c>
      <c r="K26" s="63">
        <f t="shared" si="0"/>
        <v>82.493751078768867</v>
      </c>
    </row>
    <row r="27" spans="1:11" ht="38.25" x14ac:dyDescent="0.2">
      <c r="A27" s="34" t="s">
        <v>153</v>
      </c>
      <c r="B27" s="8" t="s">
        <v>146</v>
      </c>
      <c r="C27" s="8" t="s">
        <v>155</v>
      </c>
      <c r="D27" s="8" t="s">
        <v>156</v>
      </c>
      <c r="E27" s="8" t="s">
        <v>77</v>
      </c>
      <c r="F27" s="8" t="s">
        <v>150</v>
      </c>
      <c r="G27" s="8" t="s">
        <v>158</v>
      </c>
      <c r="H27" s="34">
        <v>120</v>
      </c>
      <c r="I27" s="58">
        <f>616.4+85.90522</f>
        <v>702.30521999999996</v>
      </c>
      <c r="J27" s="58">
        <v>579.35792000000004</v>
      </c>
      <c r="K27" s="63">
        <f t="shared" si="0"/>
        <v>82.493751078768867</v>
      </c>
    </row>
    <row r="28" spans="1:11" ht="25.5" x14ac:dyDescent="0.2">
      <c r="A28" s="34" t="s">
        <v>159</v>
      </c>
      <c r="B28" s="8" t="s">
        <v>146</v>
      </c>
      <c r="C28" s="8" t="s">
        <v>155</v>
      </c>
      <c r="D28" s="8" t="s">
        <v>156</v>
      </c>
      <c r="E28" s="8" t="s">
        <v>77</v>
      </c>
      <c r="F28" s="8" t="s">
        <v>150</v>
      </c>
      <c r="G28" s="8" t="s">
        <v>160</v>
      </c>
      <c r="H28" s="34"/>
      <c r="I28" s="58">
        <f>I29+I31</f>
        <v>2299.4139800000003</v>
      </c>
      <c r="J28" s="58">
        <f>J29+J31</f>
        <v>1786.2536400000001</v>
      </c>
      <c r="K28" s="63">
        <f t="shared" si="0"/>
        <v>77.682994690673311</v>
      </c>
    </row>
    <row r="29" spans="1:11" ht="38.25" x14ac:dyDescent="0.2">
      <c r="A29" s="34" t="s">
        <v>161</v>
      </c>
      <c r="B29" s="8" t="s">
        <v>146</v>
      </c>
      <c r="C29" s="8" t="s">
        <v>155</v>
      </c>
      <c r="D29" s="8" t="s">
        <v>156</v>
      </c>
      <c r="E29" s="8" t="s">
        <v>77</v>
      </c>
      <c r="F29" s="8" t="s">
        <v>150</v>
      </c>
      <c r="G29" s="8" t="s">
        <v>160</v>
      </c>
      <c r="H29" s="34">
        <v>200</v>
      </c>
      <c r="I29" s="58">
        <f>I30</f>
        <v>1686.21398</v>
      </c>
      <c r="J29" s="58">
        <f>J30</f>
        <v>1304.9401800000001</v>
      </c>
      <c r="K29" s="63">
        <f t="shared" si="0"/>
        <v>77.388765333329772</v>
      </c>
    </row>
    <row r="30" spans="1:11" ht="51" x14ac:dyDescent="0.2">
      <c r="A30" s="34" t="s">
        <v>162</v>
      </c>
      <c r="B30" s="8" t="s">
        <v>146</v>
      </c>
      <c r="C30" s="8" t="s">
        <v>155</v>
      </c>
      <c r="D30" s="8" t="s">
        <v>156</v>
      </c>
      <c r="E30" s="8" t="s">
        <v>77</v>
      </c>
      <c r="F30" s="8" t="s">
        <v>150</v>
      </c>
      <c r="G30" s="8" t="s">
        <v>160</v>
      </c>
      <c r="H30" s="34">
        <v>240</v>
      </c>
      <c r="I30" s="58">
        <f>1574.1192+40+42.09478+30</f>
        <v>1686.21398</v>
      </c>
      <c r="J30" s="58">
        <v>1304.9401800000001</v>
      </c>
      <c r="K30" s="63">
        <f t="shared" si="0"/>
        <v>77.388765333329772</v>
      </c>
    </row>
    <row r="31" spans="1:11" x14ac:dyDescent="0.2">
      <c r="A31" s="34" t="s">
        <v>163</v>
      </c>
      <c r="B31" s="8" t="s">
        <v>146</v>
      </c>
      <c r="C31" s="8" t="s">
        <v>155</v>
      </c>
      <c r="D31" s="8" t="s">
        <v>156</v>
      </c>
      <c r="E31" s="8" t="s">
        <v>77</v>
      </c>
      <c r="F31" s="8" t="s">
        <v>150</v>
      </c>
      <c r="G31" s="8" t="s">
        <v>160</v>
      </c>
      <c r="H31" s="34">
        <v>800</v>
      </c>
      <c r="I31" s="58">
        <f>I33+I32</f>
        <v>613.20000000000005</v>
      </c>
      <c r="J31" s="58">
        <f>J33+J32</f>
        <v>481.31346000000002</v>
      </c>
      <c r="K31" s="63">
        <f t="shared" si="0"/>
        <v>78.492084148727983</v>
      </c>
    </row>
    <row r="32" spans="1:11" x14ac:dyDescent="0.2">
      <c r="A32" s="65" t="s">
        <v>214</v>
      </c>
      <c r="B32" s="66" t="s">
        <v>146</v>
      </c>
      <c r="C32" s="66" t="s">
        <v>155</v>
      </c>
      <c r="D32" s="66" t="s">
        <v>156</v>
      </c>
      <c r="E32" s="66" t="s">
        <v>77</v>
      </c>
      <c r="F32" s="66" t="s">
        <v>150</v>
      </c>
      <c r="G32" s="66" t="s">
        <v>160</v>
      </c>
      <c r="H32" s="65">
        <v>830</v>
      </c>
      <c r="I32" s="58">
        <v>32.5</v>
      </c>
      <c r="J32" s="58">
        <v>25.064</v>
      </c>
      <c r="K32" s="63">
        <f t="shared" si="0"/>
        <v>77.12</v>
      </c>
    </row>
    <row r="33" spans="1:11" ht="25.5" x14ac:dyDescent="0.2">
      <c r="A33" s="34" t="s">
        <v>164</v>
      </c>
      <c r="B33" s="8" t="s">
        <v>146</v>
      </c>
      <c r="C33" s="8" t="s">
        <v>155</v>
      </c>
      <c r="D33" s="8" t="s">
        <v>156</v>
      </c>
      <c r="E33" s="8" t="s">
        <v>77</v>
      </c>
      <c r="F33" s="8" t="s">
        <v>150</v>
      </c>
      <c r="G33" s="8" t="s">
        <v>160</v>
      </c>
      <c r="H33" s="34">
        <v>850</v>
      </c>
      <c r="I33" s="58">
        <v>580.70000000000005</v>
      </c>
      <c r="J33" s="58">
        <v>456.24946</v>
      </c>
      <c r="K33" s="63">
        <f t="shared" si="0"/>
        <v>78.568875495092129</v>
      </c>
    </row>
    <row r="34" spans="1:11" ht="38.25" x14ac:dyDescent="0.2">
      <c r="A34" s="34" t="s">
        <v>249</v>
      </c>
      <c r="B34" s="8" t="s">
        <v>146</v>
      </c>
      <c r="C34" s="8" t="s">
        <v>155</v>
      </c>
      <c r="D34" s="8" t="s">
        <v>156</v>
      </c>
      <c r="E34" s="8" t="s">
        <v>77</v>
      </c>
      <c r="F34" s="8" t="s">
        <v>150</v>
      </c>
      <c r="G34" s="8" t="s">
        <v>234</v>
      </c>
      <c r="H34" s="34"/>
      <c r="I34" s="58">
        <f t="shared" ref="I34:J36" si="5">I35</f>
        <v>229.46199999999999</v>
      </c>
      <c r="J34" s="58">
        <f t="shared" si="5"/>
        <v>0</v>
      </c>
      <c r="K34" s="63">
        <f t="shared" si="0"/>
        <v>0</v>
      </c>
    </row>
    <row r="35" spans="1:11" ht="76.5" x14ac:dyDescent="0.2">
      <c r="A35" s="11" t="s">
        <v>236</v>
      </c>
      <c r="B35" s="8" t="s">
        <v>146</v>
      </c>
      <c r="C35" s="8" t="s">
        <v>155</v>
      </c>
      <c r="D35" s="8" t="s">
        <v>156</v>
      </c>
      <c r="E35" s="8" t="s">
        <v>77</v>
      </c>
      <c r="F35" s="8" t="s">
        <v>150</v>
      </c>
      <c r="G35" s="8" t="s">
        <v>235</v>
      </c>
      <c r="H35" s="34"/>
      <c r="I35" s="58">
        <f t="shared" si="5"/>
        <v>229.46199999999999</v>
      </c>
      <c r="J35" s="58">
        <f t="shared" si="5"/>
        <v>0</v>
      </c>
      <c r="K35" s="63">
        <f t="shared" si="0"/>
        <v>0</v>
      </c>
    </row>
    <row r="36" spans="1:11" ht="102" x14ac:dyDescent="0.2">
      <c r="A36" s="34" t="s">
        <v>152</v>
      </c>
      <c r="B36" s="8" t="s">
        <v>146</v>
      </c>
      <c r="C36" s="8" t="s">
        <v>155</v>
      </c>
      <c r="D36" s="8" t="s">
        <v>156</v>
      </c>
      <c r="E36" s="8" t="s">
        <v>77</v>
      </c>
      <c r="F36" s="8" t="s">
        <v>150</v>
      </c>
      <c r="G36" s="8" t="s">
        <v>235</v>
      </c>
      <c r="H36" s="34">
        <v>100</v>
      </c>
      <c r="I36" s="58">
        <f t="shared" si="5"/>
        <v>229.46199999999999</v>
      </c>
      <c r="J36" s="58">
        <f t="shared" si="5"/>
        <v>0</v>
      </c>
      <c r="K36" s="63">
        <f t="shared" si="0"/>
        <v>0</v>
      </c>
    </row>
    <row r="37" spans="1:11" ht="38.25" x14ac:dyDescent="0.2">
      <c r="A37" s="34" t="s">
        <v>153</v>
      </c>
      <c r="B37" s="8" t="s">
        <v>146</v>
      </c>
      <c r="C37" s="8" t="s">
        <v>155</v>
      </c>
      <c r="D37" s="8" t="s">
        <v>156</v>
      </c>
      <c r="E37" s="8" t="s">
        <v>77</v>
      </c>
      <c r="F37" s="8" t="s">
        <v>150</v>
      </c>
      <c r="G37" s="8" t="s">
        <v>235</v>
      </c>
      <c r="H37" s="34">
        <v>120</v>
      </c>
      <c r="I37" s="58">
        <f>229.462</f>
        <v>229.46199999999999</v>
      </c>
      <c r="J37" s="58">
        <v>0</v>
      </c>
      <c r="K37" s="63">
        <f t="shared" si="0"/>
        <v>0</v>
      </c>
    </row>
    <row r="38" spans="1:11" ht="165.75" x14ac:dyDescent="0.2">
      <c r="A38" s="34" t="s">
        <v>165</v>
      </c>
      <c r="B38" s="8" t="s">
        <v>146</v>
      </c>
      <c r="C38" s="8" t="s">
        <v>155</v>
      </c>
      <c r="D38" s="8" t="s">
        <v>156</v>
      </c>
      <c r="E38" s="8" t="s">
        <v>77</v>
      </c>
      <c r="F38" s="8" t="s">
        <v>150</v>
      </c>
      <c r="G38" s="8" t="s">
        <v>166</v>
      </c>
      <c r="H38" s="34"/>
      <c r="I38" s="58">
        <f t="shared" ref="I38:J39" si="6">I39</f>
        <v>0.7</v>
      </c>
      <c r="J38" s="58">
        <f t="shared" si="6"/>
        <v>0</v>
      </c>
      <c r="K38" s="63">
        <f t="shared" si="0"/>
        <v>0</v>
      </c>
    </row>
    <row r="39" spans="1:11" ht="38.25" x14ac:dyDescent="0.2">
      <c r="A39" s="34" t="s">
        <v>161</v>
      </c>
      <c r="B39" s="8" t="s">
        <v>146</v>
      </c>
      <c r="C39" s="8" t="s">
        <v>155</v>
      </c>
      <c r="D39" s="8" t="s">
        <v>156</v>
      </c>
      <c r="E39" s="8" t="s">
        <v>77</v>
      </c>
      <c r="F39" s="8" t="s">
        <v>150</v>
      </c>
      <c r="G39" s="8" t="s">
        <v>166</v>
      </c>
      <c r="H39" s="34">
        <v>200</v>
      </c>
      <c r="I39" s="58">
        <f t="shared" si="6"/>
        <v>0.7</v>
      </c>
      <c r="J39" s="58">
        <f t="shared" si="6"/>
        <v>0</v>
      </c>
      <c r="K39" s="63">
        <f t="shared" si="0"/>
        <v>0</v>
      </c>
    </row>
    <row r="40" spans="1:11" ht="51" x14ac:dyDescent="0.2">
      <c r="A40" s="34" t="s">
        <v>162</v>
      </c>
      <c r="B40" s="8" t="s">
        <v>146</v>
      </c>
      <c r="C40" s="8" t="s">
        <v>155</v>
      </c>
      <c r="D40" s="8" t="s">
        <v>156</v>
      </c>
      <c r="E40" s="8" t="s">
        <v>77</v>
      </c>
      <c r="F40" s="8" t="s">
        <v>150</v>
      </c>
      <c r="G40" s="8" t="s">
        <v>166</v>
      </c>
      <c r="H40" s="34">
        <v>240</v>
      </c>
      <c r="I40" s="58">
        <v>0.7</v>
      </c>
      <c r="J40" s="58">
        <v>0</v>
      </c>
      <c r="K40" s="63">
        <f t="shared" si="0"/>
        <v>0</v>
      </c>
    </row>
    <row r="41" spans="1:11" ht="63.75" x14ac:dyDescent="0.2">
      <c r="A41" s="34" t="s">
        <v>167</v>
      </c>
      <c r="B41" s="13" t="s">
        <v>146</v>
      </c>
      <c r="C41" s="13" t="s">
        <v>168</v>
      </c>
      <c r="D41" s="8"/>
      <c r="E41" s="8"/>
      <c r="F41" s="8"/>
      <c r="G41" s="8"/>
      <c r="H41" s="34"/>
      <c r="I41" s="64">
        <f t="shared" ref="I41:J45" si="7">I42</f>
        <v>4.3</v>
      </c>
      <c r="J41" s="64">
        <f t="shared" si="7"/>
        <v>0</v>
      </c>
      <c r="K41" s="63">
        <f t="shared" si="0"/>
        <v>0</v>
      </c>
    </row>
    <row r="42" spans="1:11" ht="38.25" x14ac:dyDescent="0.2">
      <c r="A42" s="34" t="s">
        <v>169</v>
      </c>
      <c r="B42" s="8" t="s">
        <v>146</v>
      </c>
      <c r="C42" s="8" t="s">
        <v>168</v>
      </c>
      <c r="D42" s="8" t="s">
        <v>170</v>
      </c>
      <c r="E42" s="8"/>
      <c r="F42" s="8"/>
      <c r="G42" s="8"/>
      <c r="H42" s="34"/>
      <c r="I42" s="58">
        <f t="shared" si="7"/>
        <v>4.3</v>
      </c>
      <c r="J42" s="58">
        <f t="shared" si="7"/>
        <v>0</v>
      </c>
      <c r="K42" s="63">
        <f t="shared" si="0"/>
        <v>0</v>
      </c>
    </row>
    <row r="43" spans="1:11" ht="63.75" x14ac:dyDescent="0.2">
      <c r="A43" s="34" t="s">
        <v>171</v>
      </c>
      <c r="B43" s="8" t="s">
        <v>146</v>
      </c>
      <c r="C43" s="8" t="s">
        <v>168</v>
      </c>
      <c r="D43" s="8" t="s">
        <v>170</v>
      </c>
      <c r="E43" s="8" t="s">
        <v>72</v>
      </c>
      <c r="F43" s="8"/>
      <c r="G43" s="8"/>
      <c r="H43" s="34"/>
      <c r="I43" s="58">
        <f t="shared" si="7"/>
        <v>4.3</v>
      </c>
      <c r="J43" s="58">
        <f t="shared" si="7"/>
        <v>0</v>
      </c>
      <c r="K43" s="63">
        <f t="shared" si="0"/>
        <v>0</v>
      </c>
    </row>
    <row r="44" spans="1:11" ht="101.25" customHeight="1" x14ac:dyDescent="0.2">
      <c r="A44" s="34" t="s">
        <v>172</v>
      </c>
      <c r="B44" s="8" t="s">
        <v>146</v>
      </c>
      <c r="C44" s="8" t="s">
        <v>168</v>
      </c>
      <c r="D44" s="8" t="s">
        <v>170</v>
      </c>
      <c r="E44" s="8" t="s">
        <v>72</v>
      </c>
      <c r="F44" s="8" t="s">
        <v>150</v>
      </c>
      <c r="G44" s="8" t="s">
        <v>173</v>
      </c>
      <c r="H44" s="34"/>
      <c r="I44" s="58">
        <f t="shared" si="7"/>
        <v>4.3</v>
      </c>
      <c r="J44" s="58">
        <f t="shared" si="7"/>
        <v>0</v>
      </c>
      <c r="K44" s="63">
        <f t="shared" si="0"/>
        <v>0</v>
      </c>
    </row>
    <row r="45" spans="1:11" x14ac:dyDescent="0.2">
      <c r="A45" s="34" t="s">
        <v>174</v>
      </c>
      <c r="B45" s="8" t="s">
        <v>146</v>
      </c>
      <c r="C45" s="8" t="s">
        <v>168</v>
      </c>
      <c r="D45" s="8" t="s">
        <v>170</v>
      </c>
      <c r="E45" s="8" t="s">
        <v>72</v>
      </c>
      <c r="F45" s="8" t="s">
        <v>150</v>
      </c>
      <c r="G45" s="8" t="s">
        <v>173</v>
      </c>
      <c r="H45" s="34">
        <v>500</v>
      </c>
      <c r="I45" s="58">
        <f t="shared" si="7"/>
        <v>4.3</v>
      </c>
      <c r="J45" s="58">
        <f t="shared" si="7"/>
        <v>0</v>
      </c>
      <c r="K45" s="63">
        <f t="shared" si="0"/>
        <v>0</v>
      </c>
    </row>
    <row r="46" spans="1:11" x14ac:dyDescent="0.2">
      <c r="A46" s="34" t="s">
        <v>175</v>
      </c>
      <c r="B46" s="8" t="s">
        <v>146</v>
      </c>
      <c r="C46" s="8" t="s">
        <v>168</v>
      </c>
      <c r="D46" s="8" t="s">
        <v>170</v>
      </c>
      <c r="E46" s="8" t="s">
        <v>72</v>
      </c>
      <c r="F46" s="8" t="s">
        <v>150</v>
      </c>
      <c r="G46" s="8" t="s">
        <v>173</v>
      </c>
      <c r="H46" s="34">
        <v>540</v>
      </c>
      <c r="I46" s="58">
        <v>4.3</v>
      </c>
      <c r="J46" s="58">
        <v>0</v>
      </c>
      <c r="K46" s="63">
        <f t="shared" si="0"/>
        <v>0</v>
      </c>
    </row>
    <row r="47" spans="1:11" x14ac:dyDescent="0.2">
      <c r="A47" s="34" t="s">
        <v>176</v>
      </c>
      <c r="B47" s="8" t="s">
        <v>146</v>
      </c>
      <c r="C47" s="8" t="s">
        <v>142</v>
      </c>
      <c r="D47" s="13"/>
      <c r="E47" s="13"/>
      <c r="F47" s="13"/>
      <c r="G47" s="13"/>
      <c r="H47" s="54"/>
      <c r="I47" s="58">
        <f t="shared" ref="I47:J51" si="8">I48</f>
        <v>1.1720000000000006</v>
      </c>
      <c r="J47" s="58">
        <f t="shared" si="8"/>
        <v>0</v>
      </c>
      <c r="K47" s="63">
        <f t="shared" si="0"/>
        <v>0</v>
      </c>
    </row>
    <row r="48" spans="1:11" ht="38.25" x14ac:dyDescent="0.2">
      <c r="A48" s="34" t="s">
        <v>169</v>
      </c>
      <c r="B48" s="8" t="s">
        <v>146</v>
      </c>
      <c r="C48" s="8" t="s">
        <v>142</v>
      </c>
      <c r="D48" s="8" t="s">
        <v>170</v>
      </c>
      <c r="E48" s="8"/>
      <c r="F48" s="8"/>
      <c r="G48" s="8"/>
      <c r="H48" s="34"/>
      <c r="I48" s="58">
        <f t="shared" si="8"/>
        <v>1.1720000000000006</v>
      </c>
      <c r="J48" s="58">
        <f t="shared" si="8"/>
        <v>0</v>
      </c>
      <c r="K48" s="63">
        <f t="shared" si="0"/>
        <v>0</v>
      </c>
    </row>
    <row r="49" spans="1:11" ht="63.75" x14ac:dyDescent="0.2">
      <c r="A49" s="34" t="s">
        <v>171</v>
      </c>
      <c r="B49" s="8" t="s">
        <v>146</v>
      </c>
      <c r="C49" s="8" t="s">
        <v>142</v>
      </c>
      <c r="D49" s="8" t="s">
        <v>170</v>
      </c>
      <c r="E49" s="8" t="s">
        <v>72</v>
      </c>
      <c r="F49" s="8"/>
      <c r="G49" s="8"/>
      <c r="H49" s="34"/>
      <c r="I49" s="58">
        <f t="shared" si="8"/>
        <v>1.1720000000000006</v>
      </c>
      <c r="J49" s="58">
        <f t="shared" si="8"/>
        <v>0</v>
      </c>
      <c r="K49" s="63">
        <f t="shared" si="0"/>
        <v>0</v>
      </c>
    </row>
    <row r="50" spans="1:11" ht="63.75" x14ac:dyDescent="0.2">
      <c r="A50" s="34" t="s">
        <v>6</v>
      </c>
      <c r="B50" s="8" t="s">
        <v>146</v>
      </c>
      <c r="C50" s="8" t="s">
        <v>142</v>
      </c>
      <c r="D50" s="8" t="s">
        <v>170</v>
      </c>
      <c r="E50" s="8" t="s">
        <v>72</v>
      </c>
      <c r="F50" s="8" t="s">
        <v>150</v>
      </c>
      <c r="G50" s="8" t="s">
        <v>177</v>
      </c>
      <c r="H50" s="55"/>
      <c r="I50" s="58">
        <f t="shared" si="8"/>
        <v>1.1720000000000006</v>
      </c>
      <c r="J50" s="58">
        <f t="shared" si="8"/>
        <v>0</v>
      </c>
      <c r="K50" s="63">
        <f t="shared" si="0"/>
        <v>0</v>
      </c>
    </row>
    <row r="51" spans="1:11" x14ac:dyDescent="0.2">
      <c r="A51" s="34" t="s">
        <v>163</v>
      </c>
      <c r="B51" s="8" t="s">
        <v>146</v>
      </c>
      <c r="C51" s="8" t="s">
        <v>142</v>
      </c>
      <c r="D51" s="8" t="s">
        <v>170</v>
      </c>
      <c r="E51" s="8" t="s">
        <v>72</v>
      </c>
      <c r="F51" s="8" t="s">
        <v>150</v>
      </c>
      <c r="G51" s="8" t="s">
        <v>177</v>
      </c>
      <c r="H51" s="55">
        <v>800</v>
      </c>
      <c r="I51" s="58">
        <f t="shared" si="8"/>
        <v>1.1720000000000006</v>
      </c>
      <c r="J51" s="58">
        <f t="shared" si="8"/>
        <v>0</v>
      </c>
      <c r="K51" s="63">
        <f t="shared" si="0"/>
        <v>0</v>
      </c>
    </row>
    <row r="52" spans="1:11" x14ac:dyDescent="0.2">
      <c r="A52" s="34" t="s">
        <v>178</v>
      </c>
      <c r="B52" s="8" t="s">
        <v>146</v>
      </c>
      <c r="C52" s="8" t="s">
        <v>142</v>
      </c>
      <c r="D52" s="8" t="s">
        <v>170</v>
      </c>
      <c r="E52" s="8" t="s">
        <v>72</v>
      </c>
      <c r="F52" s="8" t="s">
        <v>150</v>
      </c>
      <c r="G52" s="8" t="s">
        <v>177</v>
      </c>
      <c r="H52" s="34">
        <v>870</v>
      </c>
      <c r="I52" s="58">
        <f>10-8.828</f>
        <v>1.1720000000000006</v>
      </c>
      <c r="J52" s="58">
        <v>0</v>
      </c>
      <c r="K52" s="63">
        <f t="shared" si="0"/>
        <v>0</v>
      </c>
    </row>
    <row r="53" spans="1:11" x14ac:dyDescent="0.2">
      <c r="A53" s="56" t="s">
        <v>179</v>
      </c>
      <c r="B53" s="67" t="s">
        <v>148</v>
      </c>
      <c r="C53" s="8"/>
      <c r="D53" s="8"/>
      <c r="E53" s="8"/>
      <c r="F53" s="8"/>
      <c r="G53" s="8"/>
      <c r="H53" s="34"/>
      <c r="I53" s="64">
        <f t="shared" ref="I53:J56" si="9">I54</f>
        <v>89.8</v>
      </c>
      <c r="J53" s="64">
        <f t="shared" si="9"/>
        <v>43.198</v>
      </c>
      <c r="K53" s="63">
        <f t="shared" si="0"/>
        <v>48.104677060133632</v>
      </c>
    </row>
    <row r="54" spans="1:11" ht="25.5" x14ac:dyDescent="0.2">
      <c r="A54" s="57" t="s">
        <v>180</v>
      </c>
      <c r="B54" s="26" t="s">
        <v>148</v>
      </c>
      <c r="C54" s="8" t="s">
        <v>181</v>
      </c>
      <c r="D54" s="8"/>
      <c r="E54" s="8"/>
      <c r="F54" s="8"/>
      <c r="G54" s="8"/>
      <c r="H54" s="34"/>
      <c r="I54" s="58">
        <f t="shared" si="9"/>
        <v>89.8</v>
      </c>
      <c r="J54" s="58">
        <f t="shared" si="9"/>
        <v>43.198</v>
      </c>
      <c r="K54" s="63">
        <f t="shared" si="0"/>
        <v>48.104677060133632</v>
      </c>
    </row>
    <row r="55" spans="1:11" ht="38.25" x14ac:dyDescent="0.2">
      <c r="A55" s="34" t="s">
        <v>169</v>
      </c>
      <c r="B55" s="26" t="s">
        <v>148</v>
      </c>
      <c r="C55" s="8" t="s">
        <v>181</v>
      </c>
      <c r="D55" s="8" t="s">
        <v>170</v>
      </c>
      <c r="E55" s="8"/>
      <c r="F55" s="8"/>
      <c r="G55" s="8"/>
      <c r="H55" s="34"/>
      <c r="I55" s="58">
        <f t="shared" si="9"/>
        <v>89.8</v>
      </c>
      <c r="J55" s="58">
        <f t="shared" si="9"/>
        <v>43.198</v>
      </c>
      <c r="K55" s="63">
        <f t="shared" si="0"/>
        <v>48.104677060133632</v>
      </c>
    </row>
    <row r="56" spans="1:11" ht="63.75" x14ac:dyDescent="0.2">
      <c r="A56" s="34" t="s">
        <v>171</v>
      </c>
      <c r="B56" s="26" t="s">
        <v>148</v>
      </c>
      <c r="C56" s="8" t="s">
        <v>181</v>
      </c>
      <c r="D56" s="8" t="s">
        <v>170</v>
      </c>
      <c r="E56" s="8" t="s">
        <v>72</v>
      </c>
      <c r="F56" s="8"/>
      <c r="G56" s="8"/>
      <c r="H56" s="34"/>
      <c r="I56" s="58">
        <f t="shared" si="9"/>
        <v>89.8</v>
      </c>
      <c r="J56" s="58">
        <f t="shared" si="9"/>
        <v>43.198</v>
      </c>
      <c r="K56" s="63">
        <f t="shared" si="0"/>
        <v>48.104677060133632</v>
      </c>
    </row>
    <row r="57" spans="1:11" ht="76.5" x14ac:dyDescent="0.2">
      <c r="A57" s="50" t="s">
        <v>253</v>
      </c>
      <c r="B57" s="26" t="s">
        <v>148</v>
      </c>
      <c r="C57" s="8" t="s">
        <v>181</v>
      </c>
      <c r="D57" s="8" t="s">
        <v>170</v>
      </c>
      <c r="E57" s="8" t="s">
        <v>72</v>
      </c>
      <c r="F57" s="8" t="s">
        <v>150</v>
      </c>
      <c r="G57" s="8" t="s">
        <v>184</v>
      </c>
      <c r="H57" s="34"/>
      <c r="I57" s="58">
        <f>I58+I60</f>
        <v>89.8</v>
      </c>
      <c r="J57" s="58">
        <f>J58+J60</f>
        <v>43.198</v>
      </c>
      <c r="K57" s="63">
        <f t="shared" si="0"/>
        <v>48.104677060133632</v>
      </c>
    </row>
    <row r="58" spans="1:11" ht="102" x14ac:dyDescent="0.2">
      <c r="A58" s="34" t="s">
        <v>152</v>
      </c>
      <c r="B58" s="26" t="s">
        <v>148</v>
      </c>
      <c r="C58" s="8" t="s">
        <v>181</v>
      </c>
      <c r="D58" s="8" t="s">
        <v>170</v>
      </c>
      <c r="E58" s="8" t="s">
        <v>72</v>
      </c>
      <c r="F58" s="8" t="s">
        <v>150</v>
      </c>
      <c r="G58" s="8" t="s">
        <v>184</v>
      </c>
      <c r="H58" s="34">
        <v>100</v>
      </c>
      <c r="I58" s="58">
        <f>I59</f>
        <v>82.3</v>
      </c>
      <c r="J58" s="58">
        <f>J59</f>
        <v>43.198</v>
      </c>
      <c r="K58" s="63">
        <f t="shared" si="0"/>
        <v>52.488456865127588</v>
      </c>
    </row>
    <row r="59" spans="1:11" ht="38.25" x14ac:dyDescent="0.2">
      <c r="A59" s="34" t="s">
        <v>153</v>
      </c>
      <c r="B59" s="26" t="s">
        <v>148</v>
      </c>
      <c r="C59" s="8" t="s">
        <v>181</v>
      </c>
      <c r="D59" s="8" t="s">
        <v>170</v>
      </c>
      <c r="E59" s="8" t="s">
        <v>72</v>
      </c>
      <c r="F59" s="8" t="s">
        <v>150</v>
      </c>
      <c r="G59" s="8" t="s">
        <v>184</v>
      </c>
      <c r="H59" s="34">
        <v>120</v>
      </c>
      <c r="I59" s="58">
        <v>82.3</v>
      </c>
      <c r="J59" s="58">
        <v>43.198</v>
      </c>
      <c r="K59" s="63">
        <f t="shared" si="0"/>
        <v>52.488456865127588</v>
      </c>
    </row>
    <row r="60" spans="1:11" ht="38.25" x14ac:dyDescent="0.2">
      <c r="A60" s="51" t="s">
        <v>161</v>
      </c>
      <c r="B60" s="26" t="s">
        <v>148</v>
      </c>
      <c r="C60" s="8" t="s">
        <v>181</v>
      </c>
      <c r="D60" s="8" t="s">
        <v>170</v>
      </c>
      <c r="E60" s="8" t="s">
        <v>72</v>
      </c>
      <c r="F60" s="8" t="s">
        <v>150</v>
      </c>
      <c r="G60" s="8" t="s">
        <v>184</v>
      </c>
      <c r="H60" s="34">
        <v>200</v>
      </c>
      <c r="I60" s="58">
        <f>I61</f>
        <v>7.5</v>
      </c>
      <c r="J60" s="58">
        <f>J61</f>
        <v>0</v>
      </c>
      <c r="K60" s="63">
        <f t="shared" si="0"/>
        <v>0</v>
      </c>
    </row>
    <row r="61" spans="1:11" ht="51" x14ac:dyDescent="0.2">
      <c r="A61" s="34" t="s">
        <v>162</v>
      </c>
      <c r="B61" s="26" t="s">
        <v>148</v>
      </c>
      <c r="C61" s="8" t="s">
        <v>181</v>
      </c>
      <c r="D61" s="8" t="s">
        <v>170</v>
      </c>
      <c r="E61" s="8" t="s">
        <v>72</v>
      </c>
      <c r="F61" s="8" t="s">
        <v>150</v>
      </c>
      <c r="G61" s="8" t="s">
        <v>184</v>
      </c>
      <c r="H61" s="34">
        <v>240</v>
      </c>
      <c r="I61" s="58">
        <v>7.5</v>
      </c>
      <c r="J61" s="58">
        <v>0</v>
      </c>
      <c r="K61" s="63">
        <f t="shared" si="0"/>
        <v>0</v>
      </c>
    </row>
    <row r="62" spans="1:11" ht="38.25" x14ac:dyDescent="0.2">
      <c r="A62" s="68" t="s">
        <v>208</v>
      </c>
      <c r="B62" s="69" t="s">
        <v>181</v>
      </c>
      <c r="C62" s="70"/>
      <c r="D62" s="70"/>
      <c r="E62" s="70"/>
      <c r="F62" s="70"/>
      <c r="G62" s="70"/>
      <c r="H62" s="71"/>
      <c r="I62" s="58">
        <f>I63+I75</f>
        <v>109.63800000000001</v>
      </c>
      <c r="J62" s="58">
        <f>J63+J75</f>
        <v>36.526000000000003</v>
      </c>
      <c r="K62" s="63">
        <f t="shared" si="0"/>
        <v>33.315091482880028</v>
      </c>
    </row>
    <row r="63" spans="1:11" ht="51" x14ac:dyDescent="0.2">
      <c r="A63" s="72" t="s">
        <v>209</v>
      </c>
      <c r="B63" s="73" t="s">
        <v>181</v>
      </c>
      <c r="C63" s="66" t="s">
        <v>141</v>
      </c>
      <c r="D63" s="66"/>
      <c r="E63" s="66"/>
      <c r="F63" s="66"/>
      <c r="G63" s="66"/>
      <c r="H63" s="65"/>
      <c r="I63" s="58">
        <f t="shared" ref="I63:J70" si="10">I64</f>
        <v>109.438</v>
      </c>
      <c r="J63" s="58">
        <f t="shared" si="10"/>
        <v>36.526000000000003</v>
      </c>
      <c r="K63" s="63">
        <f t="shared" si="0"/>
        <v>33.375975438147634</v>
      </c>
    </row>
    <row r="64" spans="1:11" ht="38.25" x14ac:dyDescent="0.2">
      <c r="A64" s="74" t="s">
        <v>182</v>
      </c>
      <c r="B64" s="73" t="s">
        <v>181</v>
      </c>
      <c r="C64" s="66" t="s">
        <v>141</v>
      </c>
      <c r="D64" s="66" t="s">
        <v>170</v>
      </c>
      <c r="E64" s="66"/>
      <c r="F64" s="66"/>
      <c r="G64" s="66"/>
      <c r="H64" s="65"/>
      <c r="I64" s="58">
        <f>I65+I72+I66</f>
        <v>109.438</v>
      </c>
      <c r="J64" s="58">
        <f>J65+J72+J66</f>
        <v>36.526000000000003</v>
      </c>
      <c r="K64" s="63">
        <f t="shared" si="0"/>
        <v>33.375975438147634</v>
      </c>
    </row>
    <row r="65" spans="1:11" ht="63.75" x14ac:dyDescent="0.2">
      <c r="A65" s="74" t="s">
        <v>183</v>
      </c>
      <c r="B65" s="73" t="s">
        <v>181</v>
      </c>
      <c r="C65" s="66" t="s">
        <v>141</v>
      </c>
      <c r="D65" s="66" t="s">
        <v>170</v>
      </c>
      <c r="E65" s="66" t="s">
        <v>72</v>
      </c>
      <c r="F65" s="66"/>
      <c r="G65" s="66"/>
      <c r="H65" s="65"/>
      <c r="I65" s="58">
        <f>I69</f>
        <v>5</v>
      </c>
      <c r="J65" s="58">
        <f>J69</f>
        <v>0</v>
      </c>
      <c r="K65" s="63">
        <f t="shared" si="0"/>
        <v>0</v>
      </c>
    </row>
    <row r="66" spans="1:11" ht="63.75" x14ac:dyDescent="0.2">
      <c r="A66" s="34" t="s">
        <v>6</v>
      </c>
      <c r="B66" s="73" t="s">
        <v>181</v>
      </c>
      <c r="C66" s="66" t="s">
        <v>141</v>
      </c>
      <c r="D66" s="66" t="s">
        <v>170</v>
      </c>
      <c r="E66" s="66" t="s">
        <v>72</v>
      </c>
      <c r="F66" s="66" t="s">
        <v>150</v>
      </c>
      <c r="G66" s="66" t="s">
        <v>177</v>
      </c>
      <c r="H66" s="65"/>
      <c r="I66" s="58">
        <f>I67</f>
        <v>8.8279999999999994</v>
      </c>
      <c r="J66" s="58">
        <f>J67</f>
        <v>0</v>
      </c>
      <c r="K66" s="63">
        <f t="shared" si="0"/>
        <v>0</v>
      </c>
    </row>
    <row r="67" spans="1:11" x14ac:dyDescent="0.2">
      <c r="A67" s="34" t="s">
        <v>163</v>
      </c>
      <c r="B67" s="73" t="s">
        <v>181</v>
      </c>
      <c r="C67" s="66" t="s">
        <v>141</v>
      </c>
      <c r="D67" s="66" t="s">
        <v>170</v>
      </c>
      <c r="E67" s="66" t="s">
        <v>72</v>
      </c>
      <c r="F67" s="66" t="s">
        <v>150</v>
      </c>
      <c r="G67" s="66" t="s">
        <v>177</v>
      </c>
      <c r="H67" s="65">
        <v>200</v>
      </c>
      <c r="I67" s="58">
        <f>I68</f>
        <v>8.8279999999999994</v>
      </c>
      <c r="J67" s="58">
        <f>J68</f>
        <v>0</v>
      </c>
      <c r="K67" s="63">
        <f t="shared" si="0"/>
        <v>0</v>
      </c>
    </row>
    <row r="68" spans="1:11" x14ac:dyDescent="0.2">
      <c r="A68" s="34" t="s">
        <v>178</v>
      </c>
      <c r="B68" s="73" t="s">
        <v>181</v>
      </c>
      <c r="C68" s="66" t="s">
        <v>141</v>
      </c>
      <c r="D68" s="66" t="s">
        <v>170</v>
      </c>
      <c r="E68" s="66" t="s">
        <v>72</v>
      </c>
      <c r="F68" s="66" t="s">
        <v>150</v>
      </c>
      <c r="G68" s="66" t="s">
        <v>177</v>
      </c>
      <c r="H68" s="65">
        <v>240</v>
      </c>
      <c r="I68" s="58">
        <f>8.828</f>
        <v>8.8279999999999994</v>
      </c>
      <c r="J68" s="58">
        <v>0</v>
      </c>
      <c r="K68" s="63">
        <f t="shared" si="0"/>
        <v>0</v>
      </c>
    </row>
    <row r="69" spans="1:11" ht="25.5" x14ac:dyDescent="0.2">
      <c r="A69" s="72" t="s">
        <v>210</v>
      </c>
      <c r="B69" s="73" t="s">
        <v>181</v>
      </c>
      <c r="C69" s="66" t="s">
        <v>141</v>
      </c>
      <c r="D69" s="66" t="s">
        <v>170</v>
      </c>
      <c r="E69" s="66" t="s">
        <v>72</v>
      </c>
      <c r="F69" s="66" t="s">
        <v>150</v>
      </c>
      <c r="G69" s="66" t="s">
        <v>211</v>
      </c>
      <c r="H69" s="65"/>
      <c r="I69" s="58">
        <f t="shared" si="10"/>
        <v>5</v>
      </c>
      <c r="J69" s="58">
        <f t="shared" si="10"/>
        <v>0</v>
      </c>
      <c r="K69" s="63">
        <f t="shared" si="0"/>
        <v>0</v>
      </c>
    </row>
    <row r="70" spans="1:11" ht="38.25" x14ac:dyDescent="0.2">
      <c r="A70" s="72" t="s">
        <v>161</v>
      </c>
      <c r="B70" s="73" t="s">
        <v>181</v>
      </c>
      <c r="C70" s="66" t="s">
        <v>141</v>
      </c>
      <c r="D70" s="66" t="s">
        <v>170</v>
      </c>
      <c r="E70" s="66" t="s">
        <v>72</v>
      </c>
      <c r="F70" s="66" t="s">
        <v>150</v>
      </c>
      <c r="G70" s="66" t="s">
        <v>211</v>
      </c>
      <c r="H70" s="65">
        <v>200</v>
      </c>
      <c r="I70" s="58">
        <f t="shared" si="10"/>
        <v>5</v>
      </c>
      <c r="J70" s="58">
        <f t="shared" si="10"/>
        <v>0</v>
      </c>
      <c r="K70" s="63">
        <f t="shared" si="0"/>
        <v>0</v>
      </c>
    </row>
    <row r="71" spans="1:11" ht="51" x14ac:dyDescent="0.2">
      <c r="A71" s="65" t="s">
        <v>162</v>
      </c>
      <c r="B71" s="73" t="s">
        <v>181</v>
      </c>
      <c r="C71" s="66" t="s">
        <v>141</v>
      </c>
      <c r="D71" s="66" t="s">
        <v>170</v>
      </c>
      <c r="E71" s="66" t="s">
        <v>72</v>
      </c>
      <c r="F71" s="66" t="s">
        <v>150</v>
      </c>
      <c r="G71" s="66" t="s">
        <v>211</v>
      </c>
      <c r="H71" s="65">
        <v>240</v>
      </c>
      <c r="I71" s="58">
        <v>5</v>
      </c>
      <c r="J71" s="58">
        <v>0</v>
      </c>
      <c r="K71" s="63">
        <f t="shared" si="0"/>
        <v>0</v>
      </c>
    </row>
    <row r="72" spans="1:11" ht="38.25" x14ac:dyDescent="0.2">
      <c r="A72" s="34" t="s">
        <v>232</v>
      </c>
      <c r="B72" s="26" t="s">
        <v>181</v>
      </c>
      <c r="C72" s="8" t="s">
        <v>141</v>
      </c>
      <c r="D72" s="8" t="s">
        <v>170</v>
      </c>
      <c r="E72" s="8" t="s">
        <v>72</v>
      </c>
      <c r="F72" s="8" t="s">
        <v>150</v>
      </c>
      <c r="G72" s="8" t="s">
        <v>233</v>
      </c>
      <c r="H72" s="34"/>
      <c r="I72" s="58">
        <f>I73</f>
        <v>95.61</v>
      </c>
      <c r="J72" s="58">
        <f>J73</f>
        <v>36.526000000000003</v>
      </c>
      <c r="K72" s="63">
        <f t="shared" si="0"/>
        <v>38.203116828783607</v>
      </c>
    </row>
    <row r="73" spans="1:11" ht="38.25" x14ac:dyDescent="0.2">
      <c r="A73" s="51" t="s">
        <v>161</v>
      </c>
      <c r="B73" s="26" t="s">
        <v>181</v>
      </c>
      <c r="C73" s="8" t="s">
        <v>141</v>
      </c>
      <c r="D73" s="8" t="s">
        <v>170</v>
      </c>
      <c r="E73" s="8" t="s">
        <v>72</v>
      </c>
      <c r="F73" s="8" t="s">
        <v>150</v>
      </c>
      <c r="G73" s="8" t="s">
        <v>233</v>
      </c>
      <c r="H73" s="34">
        <v>200</v>
      </c>
      <c r="I73" s="58">
        <f>I74</f>
        <v>95.61</v>
      </c>
      <c r="J73" s="58">
        <f>J74</f>
        <v>36.526000000000003</v>
      </c>
      <c r="K73" s="63">
        <f t="shared" si="0"/>
        <v>38.203116828783607</v>
      </c>
    </row>
    <row r="74" spans="1:11" ht="51" x14ac:dyDescent="0.2">
      <c r="A74" s="34" t="s">
        <v>162</v>
      </c>
      <c r="B74" s="26" t="s">
        <v>181</v>
      </c>
      <c r="C74" s="8" t="s">
        <v>141</v>
      </c>
      <c r="D74" s="8" t="s">
        <v>170</v>
      </c>
      <c r="E74" s="8" t="s">
        <v>72</v>
      </c>
      <c r="F74" s="8" t="s">
        <v>150</v>
      </c>
      <c r="G74" s="8" t="s">
        <v>233</v>
      </c>
      <c r="H74" s="34">
        <v>240</v>
      </c>
      <c r="I74" s="58">
        <f>95.61</f>
        <v>95.61</v>
      </c>
      <c r="J74" s="58">
        <v>36.526000000000003</v>
      </c>
      <c r="K74" s="63">
        <f t="shared" si="0"/>
        <v>38.203116828783607</v>
      </c>
    </row>
    <row r="75" spans="1:11" ht="38.25" x14ac:dyDescent="0.2">
      <c r="A75" s="34" t="s">
        <v>255</v>
      </c>
      <c r="B75" s="26" t="s">
        <v>181</v>
      </c>
      <c r="C75" s="8" t="s">
        <v>254</v>
      </c>
      <c r="D75" s="8"/>
      <c r="E75" s="8"/>
      <c r="F75" s="8"/>
      <c r="G75" s="8"/>
      <c r="H75" s="34"/>
      <c r="I75" s="58">
        <f>I76</f>
        <v>0.2</v>
      </c>
      <c r="J75" s="58">
        <f>J76</f>
        <v>0</v>
      </c>
      <c r="K75" s="63">
        <f t="shared" ref="K75:K138" si="11">J75/I75*100</f>
        <v>0</v>
      </c>
    </row>
    <row r="76" spans="1:11" ht="151.5" customHeight="1" x14ac:dyDescent="0.2">
      <c r="A76" s="140" t="s">
        <v>261</v>
      </c>
      <c r="B76" s="26" t="s">
        <v>181</v>
      </c>
      <c r="C76" s="8" t="s">
        <v>254</v>
      </c>
      <c r="D76" s="8" t="s">
        <v>256</v>
      </c>
      <c r="E76" s="8"/>
      <c r="F76" s="8"/>
      <c r="G76" s="8"/>
      <c r="H76" s="34"/>
      <c r="I76" s="58">
        <f>I77</f>
        <v>0.2</v>
      </c>
      <c r="J76" s="58">
        <f>J77</f>
        <v>0</v>
      </c>
      <c r="K76" s="63">
        <f t="shared" si="11"/>
        <v>0</v>
      </c>
    </row>
    <row r="77" spans="1:11" ht="63.75" x14ac:dyDescent="0.2">
      <c r="A77" s="139" t="s">
        <v>258</v>
      </c>
      <c r="B77" s="26" t="s">
        <v>181</v>
      </c>
      <c r="C77" s="8" t="s">
        <v>254</v>
      </c>
      <c r="D77" s="8" t="s">
        <v>256</v>
      </c>
      <c r="E77" s="8" t="s">
        <v>149</v>
      </c>
      <c r="F77" s="8"/>
      <c r="G77" s="8"/>
      <c r="H77" s="34"/>
      <c r="I77" s="58">
        <f>I78+I82</f>
        <v>0.2</v>
      </c>
      <c r="J77" s="58">
        <f>J78+J82</f>
        <v>0</v>
      </c>
      <c r="K77" s="63">
        <f t="shared" si="11"/>
        <v>0</v>
      </c>
    </row>
    <row r="78" spans="1:11" ht="63.75" x14ac:dyDescent="0.2">
      <c r="A78" s="34" t="s">
        <v>257</v>
      </c>
      <c r="B78" s="26" t="s">
        <v>181</v>
      </c>
      <c r="C78" s="8" t="s">
        <v>254</v>
      </c>
      <c r="D78" s="8" t="s">
        <v>256</v>
      </c>
      <c r="E78" s="8" t="s">
        <v>149</v>
      </c>
      <c r="F78" s="8" t="s">
        <v>148</v>
      </c>
      <c r="G78" s="8"/>
      <c r="H78" s="34"/>
      <c r="I78" s="58">
        <f t="shared" ref="I78:J80" si="12">I79</f>
        <v>0.1</v>
      </c>
      <c r="J78" s="58">
        <f t="shared" si="12"/>
        <v>0</v>
      </c>
      <c r="K78" s="63">
        <f t="shared" si="11"/>
        <v>0</v>
      </c>
    </row>
    <row r="79" spans="1:11" ht="51" x14ac:dyDescent="0.2">
      <c r="A79" s="34" t="s">
        <v>259</v>
      </c>
      <c r="B79" s="26" t="s">
        <v>181</v>
      </c>
      <c r="C79" s="8" t="s">
        <v>254</v>
      </c>
      <c r="D79" s="8" t="s">
        <v>256</v>
      </c>
      <c r="E79" s="8" t="s">
        <v>149</v>
      </c>
      <c r="F79" s="8" t="s">
        <v>148</v>
      </c>
      <c r="G79" s="8" t="s">
        <v>260</v>
      </c>
      <c r="H79" s="34"/>
      <c r="I79" s="58">
        <f t="shared" si="12"/>
        <v>0.1</v>
      </c>
      <c r="J79" s="58">
        <f t="shared" si="12"/>
        <v>0</v>
      </c>
      <c r="K79" s="63">
        <f t="shared" si="11"/>
        <v>0</v>
      </c>
    </row>
    <row r="80" spans="1:11" ht="38.25" x14ac:dyDescent="0.2">
      <c r="A80" s="51" t="s">
        <v>161</v>
      </c>
      <c r="B80" s="26" t="s">
        <v>181</v>
      </c>
      <c r="C80" s="8" t="s">
        <v>254</v>
      </c>
      <c r="D80" s="8" t="s">
        <v>256</v>
      </c>
      <c r="E80" s="8" t="s">
        <v>149</v>
      </c>
      <c r="F80" s="8" t="s">
        <v>148</v>
      </c>
      <c r="G80" s="8" t="s">
        <v>260</v>
      </c>
      <c r="H80" s="34">
        <v>200</v>
      </c>
      <c r="I80" s="58">
        <f t="shared" si="12"/>
        <v>0.1</v>
      </c>
      <c r="J80" s="58">
        <f t="shared" si="12"/>
        <v>0</v>
      </c>
      <c r="K80" s="63">
        <f t="shared" si="11"/>
        <v>0</v>
      </c>
    </row>
    <row r="81" spans="1:11" ht="51" x14ac:dyDescent="0.2">
      <c r="A81" s="34" t="s">
        <v>162</v>
      </c>
      <c r="B81" s="26" t="s">
        <v>181</v>
      </c>
      <c r="C81" s="8" t="s">
        <v>254</v>
      </c>
      <c r="D81" s="8" t="s">
        <v>256</v>
      </c>
      <c r="E81" s="8" t="s">
        <v>149</v>
      </c>
      <c r="F81" s="8" t="s">
        <v>148</v>
      </c>
      <c r="G81" s="8" t="s">
        <v>260</v>
      </c>
      <c r="H81" s="34">
        <v>240</v>
      </c>
      <c r="I81" s="58">
        <v>0.1</v>
      </c>
      <c r="J81" s="58">
        <v>0</v>
      </c>
      <c r="K81" s="63">
        <f t="shared" si="11"/>
        <v>0</v>
      </c>
    </row>
    <row r="82" spans="1:11" ht="38.25" x14ac:dyDescent="0.2">
      <c r="A82" s="139" t="s">
        <v>262</v>
      </c>
      <c r="B82" s="26" t="s">
        <v>181</v>
      </c>
      <c r="C82" s="8" t="s">
        <v>254</v>
      </c>
      <c r="D82" s="8" t="s">
        <v>256</v>
      </c>
      <c r="E82" s="8" t="s">
        <v>149</v>
      </c>
      <c r="F82" s="8" t="s">
        <v>155</v>
      </c>
      <c r="G82" s="8"/>
      <c r="H82" s="34"/>
      <c r="I82" s="58">
        <f t="shared" ref="I82:J84" si="13">I83</f>
        <v>0.1</v>
      </c>
      <c r="J82" s="58">
        <f t="shared" si="13"/>
        <v>0</v>
      </c>
      <c r="K82" s="63">
        <f t="shared" si="11"/>
        <v>0</v>
      </c>
    </row>
    <row r="83" spans="1:11" ht="51" x14ac:dyDescent="0.2">
      <c r="A83" s="34" t="s">
        <v>259</v>
      </c>
      <c r="B83" s="26" t="s">
        <v>181</v>
      </c>
      <c r="C83" s="8" t="s">
        <v>254</v>
      </c>
      <c r="D83" s="8" t="s">
        <v>256</v>
      </c>
      <c r="E83" s="8" t="s">
        <v>149</v>
      </c>
      <c r="F83" s="8" t="s">
        <v>155</v>
      </c>
      <c r="G83" s="8" t="s">
        <v>260</v>
      </c>
      <c r="H83" s="34"/>
      <c r="I83" s="58">
        <f t="shared" si="13"/>
        <v>0.1</v>
      </c>
      <c r="J83" s="58">
        <f t="shared" si="13"/>
        <v>0</v>
      </c>
      <c r="K83" s="63">
        <f t="shared" si="11"/>
        <v>0</v>
      </c>
    </row>
    <row r="84" spans="1:11" ht="38.25" x14ac:dyDescent="0.2">
      <c r="A84" s="51" t="s">
        <v>161</v>
      </c>
      <c r="B84" s="26" t="s">
        <v>181</v>
      </c>
      <c r="C84" s="8" t="s">
        <v>254</v>
      </c>
      <c r="D84" s="8" t="s">
        <v>256</v>
      </c>
      <c r="E84" s="8" t="s">
        <v>149</v>
      </c>
      <c r="F84" s="8" t="s">
        <v>155</v>
      </c>
      <c r="G84" s="8" t="s">
        <v>260</v>
      </c>
      <c r="H84" s="34">
        <v>200</v>
      </c>
      <c r="I84" s="58">
        <f t="shared" si="13"/>
        <v>0.1</v>
      </c>
      <c r="J84" s="58">
        <f t="shared" si="13"/>
        <v>0</v>
      </c>
      <c r="K84" s="63">
        <f t="shared" si="11"/>
        <v>0</v>
      </c>
    </row>
    <row r="85" spans="1:11" ht="51" x14ac:dyDescent="0.2">
      <c r="A85" s="34" t="s">
        <v>162</v>
      </c>
      <c r="B85" s="26" t="s">
        <v>181</v>
      </c>
      <c r="C85" s="8" t="s">
        <v>254</v>
      </c>
      <c r="D85" s="8" t="s">
        <v>256</v>
      </c>
      <c r="E85" s="8" t="s">
        <v>149</v>
      </c>
      <c r="F85" s="8" t="s">
        <v>155</v>
      </c>
      <c r="G85" s="8" t="s">
        <v>260</v>
      </c>
      <c r="H85" s="34">
        <v>240</v>
      </c>
      <c r="I85" s="58">
        <f>0.1</f>
        <v>0.1</v>
      </c>
      <c r="J85" s="58">
        <v>0</v>
      </c>
      <c r="K85" s="63">
        <f t="shared" si="11"/>
        <v>0</v>
      </c>
    </row>
    <row r="86" spans="1:11" s="59" customFormat="1" x14ac:dyDescent="0.2">
      <c r="A86" s="54" t="s">
        <v>185</v>
      </c>
      <c r="B86" s="13" t="s">
        <v>155</v>
      </c>
      <c r="C86" s="13"/>
      <c r="D86" s="13"/>
      <c r="E86" s="13"/>
      <c r="F86" s="13"/>
      <c r="G86" s="13"/>
      <c r="H86" s="54"/>
      <c r="I86" s="64">
        <f>I87+I109</f>
        <v>16384.5808</v>
      </c>
      <c r="J86" s="64">
        <f>J87+J109</f>
        <v>1017.1288</v>
      </c>
      <c r="K86" s="63">
        <f t="shared" si="11"/>
        <v>6.2078414603076082</v>
      </c>
    </row>
    <row r="87" spans="1:11" ht="25.5" x14ac:dyDescent="0.2">
      <c r="A87" s="34" t="s">
        <v>186</v>
      </c>
      <c r="B87" s="8" t="s">
        <v>155</v>
      </c>
      <c r="C87" s="8" t="s">
        <v>187</v>
      </c>
      <c r="D87" s="8"/>
      <c r="E87" s="8"/>
      <c r="F87" s="8"/>
      <c r="G87" s="8"/>
      <c r="H87" s="55"/>
      <c r="I87" s="58">
        <f>I88+I97+I105+I94</f>
        <v>16248.5808</v>
      </c>
      <c r="J87" s="58">
        <f>J88+J97+J105+J94</f>
        <v>884.12879999999996</v>
      </c>
      <c r="K87" s="63">
        <f t="shared" si="11"/>
        <v>5.4412678306033957</v>
      </c>
    </row>
    <row r="88" spans="1:11" ht="63.75" x14ac:dyDescent="0.2">
      <c r="A88" s="18" t="s">
        <v>195</v>
      </c>
      <c r="B88" s="8" t="s">
        <v>155</v>
      </c>
      <c r="C88" s="8" t="s">
        <v>187</v>
      </c>
      <c r="D88" s="8" t="s">
        <v>155</v>
      </c>
      <c r="E88" s="8"/>
      <c r="F88" s="8"/>
      <c r="G88" s="8"/>
      <c r="H88" s="34"/>
      <c r="I88" s="58">
        <f t="shared" ref="I88:J89" si="14">I89</f>
        <v>15246.5</v>
      </c>
      <c r="J88" s="58">
        <f t="shared" si="14"/>
        <v>0</v>
      </c>
      <c r="K88" s="63">
        <f t="shared" si="11"/>
        <v>0</v>
      </c>
    </row>
    <row r="89" spans="1:11" ht="25.5" x14ac:dyDescent="0.2">
      <c r="A89" s="18" t="s">
        <v>196</v>
      </c>
      <c r="B89" s="8" t="s">
        <v>155</v>
      </c>
      <c r="C89" s="8" t="s">
        <v>187</v>
      </c>
      <c r="D89" s="8" t="s">
        <v>155</v>
      </c>
      <c r="E89" s="8" t="s">
        <v>72</v>
      </c>
      <c r="G89" s="8"/>
      <c r="H89" s="34"/>
      <c r="I89" s="58">
        <f t="shared" si="14"/>
        <v>15246.5</v>
      </c>
      <c r="J89" s="58">
        <f t="shared" si="14"/>
        <v>0</v>
      </c>
      <c r="K89" s="63">
        <f t="shared" si="11"/>
        <v>0</v>
      </c>
    </row>
    <row r="90" spans="1:11" ht="25.5" x14ac:dyDescent="0.2">
      <c r="A90" s="18" t="s">
        <v>197</v>
      </c>
      <c r="B90" s="8" t="s">
        <v>155</v>
      </c>
      <c r="C90" s="8" t="s">
        <v>187</v>
      </c>
      <c r="D90" s="8" t="s">
        <v>155</v>
      </c>
      <c r="E90" s="8" t="s">
        <v>72</v>
      </c>
      <c r="F90" s="36" t="s">
        <v>198</v>
      </c>
      <c r="G90" s="8"/>
      <c r="H90" s="34"/>
      <c r="I90" s="58">
        <f t="shared" ref="I90:J92" si="15">I91</f>
        <v>15246.5</v>
      </c>
      <c r="J90" s="58">
        <f t="shared" si="15"/>
        <v>0</v>
      </c>
      <c r="K90" s="63">
        <f t="shared" si="11"/>
        <v>0</v>
      </c>
    </row>
    <row r="91" spans="1:11" ht="89.25" x14ac:dyDescent="0.2">
      <c r="A91" s="35" t="s">
        <v>201</v>
      </c>
      <c r="B91" s="75" t="s">
        <v>155</v>
      </c>
      <c r="C91" s="75" t="s">
        <v>187</v>
      </c>
      <c r="D91" s="75" t="s">
        <v>155</v>
      </c>
      <c r="E91" s="75" t="s">
        <v>72</v>
      </c>
      <c r="F91" s="75" t="s">
        <v>198</v>
      </c>
      <c r="G91" s="75" t="s">
        <v>202</v>
      </c>
      <c r="H91" s="51"/>
      <c r="I91" s="58">
        <f t="shared" si="15"/>
        <v>15246.5</v>
      </c>
      <c r="J91" s="58">
        <f t="shared" si="15"/>
        <v>0</v>
      </c>
      <c r="K91" s="63">
        <f t="shared" si="11"/>
        <v>0</v>
      </c>
    </row>
    <row r="92" spans="1:11" ht="38.25" x14ac:dyDescent="0.2">
      <c r="A92" s="47" t="s">
        <v>199</v>
      </c>
      <c r="B92" s="17" t="s">
        <v>155</v>
      </c>
      <c r="C92" s="17" t="s">
        <v>187</v>
      </c>
      <c r="D92" s="17" t="s">
        <v>155</v>
      </c>
      <c r="E92" s="17" t="s">
        <v>72</v>
      </c>
      <c r="F92" s="17" t="s">
        <v>198</v>
      </c>
      <c r="G92" s="17" t="s">
        <v>202</v>
      </c>
      <c r="H92" s="18">
        <v>400</v>
      </c>
      <c r="I92" s="81">
        <f t="shared" si="15"/>
        <v>15246.5</v>
      </c>
      <c r="J92" s="58">
        <f t="shared" si="15"/>
        <v>0</v>
      </c>
      <c r="K92" s="63">
        <f t="shared" si="11"/>
        <v>0</v>
      </c>
    </row>
    <row r="93" spans="1:11" x14ac:dyDescent="0.2">
      <c r="A93" s="18" t="s">
        <v>200</v>
      </c>
      <c r="B93" s="17" t="s">
        <v>155</v>
      </c>
      <c r="C93" s="17" t="s">
        <v>187</v>
      </c>
      <c r="D93" s="17" t="s">
        <v>155</v>
      </c>
      <c r="E93" s="17" t="s">
        <v>72</v>
      </c>
      <c r="F93" s="17" t="s">
        <v>198</v>
      </c>
      <c r="G93" s="17" t="s">
        <v>202</v>
      </c>
      <c r="H93" s="18">
        <v>410</v>
      </c>
      <c r="I93" s="81">
        <f>15094+152.5</f>
        <v>15246.5</v>
      </c>
      <c r="J93" s="58">
        <v>0</v>
      </c>
      <c r="K93" s="63">
        <f t="shared" si="11"/>
        <v>0</v>
      </c>
    </row>
    <row r="94" spans="1:11" x14ac:dyDescent="0.2">
      <c r="A94" s="18" t="s">
        <v>246</v>
      </c>
      <c r="B94" s="17" t="s">
        <v>155</v>
      </c>
      <c r="C94" s="17" t="s">
        <v>187</v>
      </c>
      <c r="D94" s="17" t="s">
        <v>155</v>
      </c>
      <c r="E94" s="17" t="s">
        <v>72</v>
      </c>
      <c r="F94" s="17" t="s">
        <v>146</v>
      </c>
      <c r="G94" s="17" t="s">
        <v>245</v>
      </c>
      <c r="H94" s="18"/>
      <c r="I94" s="81">
        <f>I95</f>
        <v>85</v>
      </c>
      <c r="J94" s="58">
        <f>J95</f>
        <v>70</v>
      </c>
      <c r="K94" s="63">
        <f t="shared" si="11"/>
        <v>82.35294117647058</v>
      </c>
    </row>
    <row r="95" spans="1:11" ht="38.25" x14ac:dyDescent="0.2">
      <c r="A95" s="47" t="s">
        <v>199</v>
      </c>
      <c r="B95" s="17" t="s">
        <v>155</v>
      </c>
      <c r="C95" s="17" t="s">
        <v>187</v>
      </c>
      <c r="D95" s="17" t="s">
        <v>155</v>
      </c>
      <c r="E95" s="17" t="s">
        <v>72</v>
      </c>
      <c r="F95" s="17" t="s">
        <v>146</v>
      </c>
      <c r="G95" s="17" t="s">
        <v>245</v>
      </c>
      <c r="H95" s="18">
        <v>400</v>
      </c>
      <c r="I95" s="81">
        <f>I96</f>
        <v>85</v>
      </c>
      <c r="J95" s="58">
        <f>J96</f>
        <v>70</v>
      </c>
      <c r="K95" s="63">
        <f t="shared" si="11"/>
        <v>82.35294117647058</v>
      </c>
    </row>
    <row r="96" spans="1:11" x14ac:dyDescent="0.2">
      <c r="A96" s="18" t="s">
        <v>200</v>
      </c>
      <c r="B96" s="17" t="s">
        <v>155</v>
      </c>
      <c r="C96" s="17" t="s">
        <v>187</v>
      </c>
      <c r="D96" s="17" t="s">
        <v>155</v>
      </c>
      <c r="E96" s="17" t="s">
        <v>72</v>
      </c>
      <c r="F96" s="17" t="s">
        <v>146</v>
      </c>
      <c r="G96" s="17" t="s">
        <v>245</v>
      </c>
      <c r="H96" s="18">
        <v>410</v>
      </c>
      <c r="I96" s="81">
        <f>85</f>
        <v>85</v>
      </c>
      <c r="J96" s="58">
        <v>70</v>
      </c>
      <c r="K96" s="63">
        <f t="shared" si="11"/>
        <v>82.35294117647058</v>
      </c>
    </row>
    <row r="97" spans="1:11" ht="102" x14ac:dyDescent="0.2">
      <c r="A97" s="82" t="s">
        <v>203</v>
      </c>
      <c r="B97" s="76" t="s">
        <v>155</v>
      </c>
      <c r="C97" s="76" t="s">
        <v>187</v>
      </c>
      <c r="D97" s="76" t="s">
        <v>46</v>
      </c>
      <c r="E97" s="76"/>
      <c r="F97" s="76"/>
      <c r="G97" s="76"/>
      <c r="H97" s="83"/>
      <c r="I97" s="58">
        <f>I98+I99</f>
        <v>917.08079999999995</v>
      </c>
      <c r="J97" s="58">
        <f>J98+J99</f>
        <v>814.12879999999996</v>
      </c>
      <c r="K97" s="63">
        <f t="shared" si="11"/>
        <v>88.77394445505783</v>
      </c>
    </row>
    <row r="98" spans="1:11" ht="101.25" customHeight="1" x14ac:dyDescent="0.2">
      <c r="A98" s="34" t="s">
        <v>212</v>
      </c>
      <c r="B98" s="76" t="s">
        <v>155</v>
      </c>
      <c r="C98" s="76" t="s">
        <v>187</v>
      </c>
      <c r="D98" s="76" t="s">
        <v>46</v>
      </c>
      <c r="E98" s="76" t="s">
        <v>149</v>
      </c>
      <c r="F98" s="76" t="s">
        <v>146</v>
      </c>
      <c r="G98" s="76"/>
      <c r="H98" s="77"/>
      <c r="I98" s="58">
        <f>I102</f>
        <v>501.08080000000001</v>
      </c>
      <c r="J98" s="58">
        <f>J102</f>
        <v>501.08080000000001</v>
      </c>
      <c r="K98" s="63">
        <f t="shared" si="11"/>
        <v>100</v>
      </c>
    </row>
    <row r="99" spans="1:11" ht="63" customHeight="1" x14ac:dyDescent="0.2">
      <c r="A99" s="34" t="s">
        <v>242</v>
      </c>
      <c r="B99" s="76" t="s">
        <v>155</v>
      </c>
      <c r="C99" s="76" t="s">
        <v>187</v>
      </c>
      <c r="D99" s="76" t="s">
        <v>46</v>
      </c>
      <c r="E99" s="76" t="s">
        <v>149</v>
      </c>
      <c r="F99" s="76" t="s">
        <v>146</v>
      </c>
      <c r="G99" s="76" t="s">
        <v>241</v>
      </c>
      <c r="H99" s="77"/>
      <c r="I99" s="58">
        <f>I100</f>
        <v>416</v>
      </c>
      <c r="J99" s="58">
        <f>J100</f>
        <v>313.048</v>
      </c>
      <c r="K99" s="63">
        <f t="shared" si="11"/>
        <v>75.251923076923077</v>
      </c>
    </row>
    <row r="100" spans="1:11" ht="51" customHeight="1" x14ac:dyDescent="0.2">
      <c r="A100" s="51" t="s">
        <v>161</v>
      </c>
      <c r="B100" s="76" t="s">
        <v>155</v>
      </c>
      <c r="C100" s="76" t="s">
        <v>187</v>
      </c>
      <c r="D100" s="76" t="s">
        <v>46</v>
      </c>
      <c r="E100" s="76" t="s">
        <v>149</v>
      </c>
      <c r="F100" s="76" t="s">
        <v>146</v>
      </c>
      <c r="G100" s="76" t="s">
        <v>241</v>
      </c>
      <c r="H100" s="77">
        <v>200</v>
      </c>
      <c r="I100" s="58">
        <f>I101</f>
        <v>416</v>
      </c>
      <c r="J100" s="58">
        <f>J101</f>
        <v>313.048</v>
      </c>
      <c r="K100" s="63">
        <f t="shared" si="11"/>
        <v>75.251923076923077</v>
      </c>
    </row>
    <row r="101" spans="1:11" ht="53.25" customHeight="1" x14ac:dyDescent="0.2">
      <c r="A101" s="34" t="s">
        <v>162</v>
      </c>
      <c r="B101" s="76" t="s">
        <v>155</v>
      </c>
      <c r="C101" s="76" t="s">
        <v>187</v>
      </c>
      <c r="D101" s="76" t="s">
        <v>46</v>
      </c>
      <c r="E101" s="76" t="s">
        <v>149</v>
      </c>
      <c r="F101" s="76" t="s">
        <v>146</v>
      </c>
      <c r="G101" s="76" t="s">
        <v>241</v>
      </c>
      <c r="H101" s="77">
        <v>240</v>
      </c>
      <c r="I101" s="58">
        <v>416</v>
      </c>
      <c r="J101" s="58">
        <v>313.048</v>
      </c>
      <c r="K101" s="63">
        <f t="shared" si="11"/>
        <v>75.251923076923077</v>
      </c>
    </row>
    <row r="102" spans="1:11" ht="244.5" customHeight="1" x14ac:dyDescent="0.2">
      <c r="A102" s="34" t="s">
        <v>190</v>
      </c>
      <c r="B102" s="76" t="s">
        <v>155</v>
      </c>
      <c r="C102" s="76" t="s">
        <v>187</v>
      </c>
      <c r="D102" s="76" t="s">
        <v>46</v>
      </c>
      <c r="E102" s="76" t="s">
        <v>149</v>
      </c>
      <c r="F102" s="76" t="s">
        <v>146</v>
      </c>
      <c r="G102" s="17" t="s">
        <v>188</v>
      </c>
      <c r="H102" s="78"/>
      <c r="I102" s="58">
        <f t="shared" ref="I102:J103" si="16">I103</f>
        <v>501.08080000000001</v>
      </c>
      <c r="J102" s="58">
        <f t="shared" si="16"/>
        <v>501.08080000000001</v>
      </c>
      <c r="K102" s="63">
        <f t="shared" si="11"/>
        <v>100</v>
      </c>
    </row>
    <row r="103" spans="1:11" ht="38.25" x14ac:dyDescent="0.2">
      <c r="A103" s="51" t="s">
        <v>161</v>
      </c>
      <c r="B103" s="76" t="s">
        <v>155</v>
      </c>
      <c r="C103" s="76" t="s">
        <v>187</v>
      </c>
      <c r="D103" s="76" t="s">
        <v>46</v>
      </c>
      <c r="E103" s="76" t="s">
        <v>149</v>
      </c>
      <c r="F103" s="76" t="s">
        <v>146</v>
      </c>
      <c r="G103" s="17" t="s">
        <v>188</v>
      </c>
      <c r="H103" s="78">
        <v>200</v>
      </c>
      <c r="I103" s="58">
        <f t="shared" si="16"/>
        <v>501.08080000000001</v>
      </c>
      <c r="J103" s="58">
        <f t="shared" si="16"/>
        <v>501.08080000000001</v>
      </c>
      <c r="K103" s="63">
        <f t="shared" si="11"/>
        <v>100</v>
      </c>
    </row>
    <row r="104" spans="1:11" ht="51" x14ac:dyDescent="0.2">
      <c r="A104" s="34" t="s">
        <v>162</v>
      </c>
      <c r="B104" s="76" t="s">
        <v>155</v>
      </c>
      <c r="C104" s="76" t="s">
        <v>187</v>
      </c>
      <c r="D104" s="76" t="s">
        <v>46</v>
      </c>
      <c r="E104" s="76" t="s">
        <v>149</v>
      </c>
      <c r="F104" s="76" t="s">
        <v>146</v>
      </c>
      <c r="G104" s="17" t="s">
        <v>188</v>
      </c>
      <c r="H104" s="78">
        <v>240</v>
      </c>
      <c r="I104" s="58">
        <f>501.0808</f>
        <v>501.08080000000001</v>
      </c>
      <c r="J104" s="58">
        <f>501.0808</f>
        <v>501.08080000000001</v>
      </c>
      <c r="K104" s="63">
        <f t="shared" si="11"/>
        <v>100</v>
      </c>
    </row>
    <row r="105" spans="1:11" ht="89.25" hidden="1" x14ac:dyDescent="0.2">
      <c r="A105" s="34" t="s">
        <v>223</v>
      </c>
      <c r="B105" s="76" t="s">
        <v>155</v>
      </c>
      <c r="C105" s="76" t="s">
        <v>187</v>
      </c>
      <c r="D105" s="76" t="s">
        <v>46</v>
      </c>
      <c r="E105" s="76" t="s">
        <v>149</v>
      </c>
      <c r="F105" s="76" t="s">
        <v>146</v>
      </c>
      <c r="G105" s="17"/>
      <c r="H105" s="78"/>
      <c r="I105" s="58">
        <f t="shared" ref="I105:J107" si="17">I106</f>
        <v>0</v>
      </c>
      <c r="J105" s="58">
        <f t="shared" si="17"/>
        <v>0</v>
      </c>
      <c r="K105" s="63" t="e">
        <f t="shared" si="11"/>
        <v>#DIV/0!</v>
      </c>
    </row>
    <row r="106" spans="1:11" ht="48" hidden="1" customHeight="1" x14ac:dyDescent="0.2">
      <c r="A106" s="51" t="s">
        <v>225</v>
      </c>
      <c r="B106" s="76" t="s">
        <v>155</v>
      </c>
      <c r="C106" s="76" t="s">
        <v>187</v>
      </c>
      <c r="D106" s="76" t="s">
        <v>46</v>
      </c>
      <c r="E106" s="76" t="s">
        <v>149</v>
      </c>
      <c r="F106" s="76" t="s">
        <v>146</v>
      </c>
      <c r="G106" s="17" t="s">
        <v>224</v>
      </c>
      <c r="H106" s="78"/>
      <c r="I106" s="58">
        <f t="shared" si="17"/>
        <v>0</v>
      </c>
      <c r="J106" s="58">
        <f t="shared" si="17"/>
        <v>0</v>
      </c>
      <c r="K106" s="63" t="e">
        <f t="shared" si="11"/>
        <v>#DIV/0!</v>
      </c>
    </row>
    <row r="107" spans="1:11" ht="38.25" hidden="1" x14ac:dyDescent="0.2">
      <c r="A107" s="51" t="s">
        <v>161</v>
      </c>
      <c r="B107" s="76" t="s">
        <v>155</v>
      </c>
      <c r="C107" s="76" t="s">
        <v>187</v>
      </c>
      <c r="D107" s="76" t="s">
        <v>46</v>
      </c>
      <c r="E107" s="76" t="s">
        <v>149</v>
      </c>
      <c r="F107" s="76" t="s">
        <v>146</v>
      </c>
      <c r="G107" s="17" t="s">
        <v>224</v>
      </c>
      <c r="H107" s="78">
        <v>200</v>
      </c>
      <c r="I107" s="58">
        <f t="shared" si="17"/>
        <v>0</v>
      </c>
      <c r="J107" s="58">
        <f t="shared" si="17"/>
        <v>0</v>
      </c>
      <c r="K107" s="63" t="e">
        <f t="shared" si="11"/>
        <v>#DIV/0!</v>
      </c>
    </row>
    <row r="108" spans="1:11" ht="51" hidden="1" x14ac:dyDescent="0.2">
      <c r="A108" s="34" t="s">
        <v>162</v>
      </c>
      <c r="B108" s="76" t="s">
        <v>155</v>
      </c>
      <c r="C108" s="76" t="s">
        <v>187</v>
      </c>
      <c r="D108" s="76" t="s">
        <v>46</v>
      </c>
      <c r="E108" s="76" t="s">
        <v>149</v>
      </c>
      <c r="F108" s="76" t="s">
        <v>146</v>
      </c>
      <c r="G108" s="17" t="s">
        <v>224</v>
      </c>
      <c r="H108" s="78">
        <v>240</v>
      </c>
      <c r="I108" s="58">
        <v>0</v>
      </c>
      <c r="J108" s="58">
        <v>0</v>
      </c>
      <c r="K108" s="63" t="e">
        <f t="shared" si="11"/>
        <v>#DIV/0!</v>
      </c>
    </row>
    <row r="109" spans="1:11" ht="25.5" x14ac:dyDescent="0.2">
      <c r="A109" s="34" t="s">
        <v>189</v>
      </c>
      <c r="B109" s="8" t="s">
        <v>155</v>
      </c>
      <c r="C109" s="8" t="s">
        <v>143</v>
      </c>
      <c r="D109" s="8"/>
      <c r="E109" s="8"/>
      <c r="F109" s="8"/>
      <c r="G109" s="52"/>
      <c r="H109" s="34"/>
      <c r="I109" s="58">
        <f t="shared" ref="I109:J118" si="18">I110</f>
        <v>136</v>
      </c>
      <c r="J109" s="58">
        <f t="shared" si="18"/>
        <v>133</v>
      </c>
      <c r="K109" s="63">
        <f t="shared" si="11"/>
        <v>97.794117647058826</v>
      </c>
    </row>
    <row r="110" spans="1:11" ht="38.25" x14ac:dyDescent="0.2">
      <c r="A110" s="57" t="s">
        <v>182</v>
      </c>
      <c r="B110" s="8" t="s">
        <v>155</v>
      </c>
      <c r="C110" s="8" t="s">
        <v>143</v>
      </c>
      <c r="D110" s="8" t="s">
        <v>170</v>
      </c>
      <c r="E110" s="8"/>
      <c r="F110" s="8"/>
      <c r="G110" s="8"/>
      <c r="H110" s="34"/>
      <c r="I110" s="58">
        <f t="shared" si="18"/>
        <v>136</v>
      </c>
      <c r="J110" s="58">
        <f t="shared" si="18"/>
        <v>133</v>
      </c>
      <c r="K110" s="63">
        <f t="shared" si="11"/>
        <v>97.794117647058826</v>
      </c>
    </row>
    <row r="111" spans="1:11" ht="63.75" x14ac:dyDescent="0.2">
      <c r="A111" s="57" t="s">
        <v>183</v>
      </c>
      <c r="B111" s="8" t="s">
        <v>155</v>
      </c>
      <c r="C111" s="8" t="s">
        <v>143</v>
      </c>
      <c r="D111" s="8" t="s">
        <v>170</v>
      </c>
      <c r="E111" s="8" t="s">
        <v>72</v>
      </c>
      <c r="F111" s="8"/>
      <c r="G111" s="13"/>
      <c r="H111" s="34"/>
      <c r="I111" s="58">
        <f>I117+I112</f>
        <v>136</v>
      </c>
      <c r="J111" s="58">
        <f>J117+J112</f>
        <v>133</v>
      </c>
      <c r="K111" s="63">
        <f t="shared" si="11"/>
        <v>97.794117647058826</v>
      </c>
    </row>
    <row r="112" spans="1:11" ht="25.5" x14ac:dyDescent="0.2">
      <c r="A112" s="34" t="s">
        <v>243</v>
      </c>
      <c r="B112" s="8" t="s">
        <v>155</v>
      </c>
      <c r="C112" s="8" t="s">
        <v>143</v>
      </c>
      <c r="D112" s="8" t="s">
        <v>170</v>
      </c>
      <c r="E112" s="8" t="s">
        <v>72</v>
      </c>
      <c r="F112" s="8" t="s">
        <v>150</v>
      </c>
      <c r="G112" s="8" t="s">
        <v>244</v>
      </c>
      <c r="H112" s="34"/>
      <c r="I112" s="58">
        <f>I115+I113</f>
        <v>135</v>
      </c>
      <c r="J112" s="58">
        <f>J115+J113</f>
        <v>133</v>
      </c>
      <c r="K112" s="63">
        <f t="shared" si="11"/>
        <v>98.518518518518519</v>
      </c>
    </row>
    <row r="113" spans="1:11" ht="38.25" x14ac:dyDescent="0.2">
      <c r="A113" s="51" t="s">
        <v>161</v>
      </c>
      <c r="B113" s="8" t="s">
        <v>155</v>
      </c>
      <c r="C113" s="8" t="s">
        <v>143</v>
      </c>
      <c r="D113" s="8" t="s">
        <v>170</v>
      </c>
      <c r="E113" s="8" t="s">
        <v>72</v>
      </c>
      <c r="F113" s="8" t="s">
        <v>150</v>
      </c>
      <c r="G113" s="8" t="s">
        <v>244</v>
      </c>
      <c r="H113" s="34">
        <v>200</v>
      </c>
      <c r="I113" s="58">
        <f>I114</f>
        <v>50</v>
      </c>
      <c r="J113" s="58">
        <f>J114</f>
        <v>50</v>
      </c>
      <c r="K113" s="63">
        <f t="shared" si="11"/>
        <v>100</v>
      </c>
    </row>
    <row r="114" spans="1:11" ht="51" x14ac:dyDescent="0.2">
      <c r="A114" s="34" t="s">
        <v>162</v>
      </c>
      <c r="B114" s="8" t="s">
        <v>155</v>
      </c>
      <c r="C114" s="8" t="s">
        <v>143</v>
      </c>
      <c r="D114" s="8" t="s">
        <v>170</v>
      </c>
      <c r="E114" s="8" t="s">
        <v>72</v>
      </c>
      <c r="F114" s="8" t="s">
        <v>150</v>
      </c>
      <c r="G114" s="8" t="s">
        <v>244</v>
      </c>
      <c r="H114" s="34">
        <v>240</v>
      </c>
      <c r="I114" s="58">
        <f>50</f>
        <v>50</v>
      </c>
      <c r="J114" s="58">
        <f>50</f>
        <v>50</v>
      </c>
      <c r="K114" s="63">
        <f t="shared" si="11"/>
        <v>100</v>
      </c>
    </row>
    <row r="115" spans="1:11" ht="38.25" x14ac:dyDescent="0.2">
      <c r="A115" s="37" t="s">
        <v>199</v>
      </c>
      <c r="B115" s="8" t="s">
        <v>155</v>
      </c>
      <c r="C115" s="8" t="s">
        <v>143</v>
      </c>
      <c r="D115" s="8" t="s">
        <v>170</v>
      </c>
      <c r="E115" s="8" t="s">
        <v>72</v>
      </c>
      <c r="F115" s="8" t="s">
        <v>150</v>
      </c>
      <c r="G115" s="8" t="s">
        <v>244</v>
      </c>
      <c r="H115" s="24">
        <v>400</v>
      </c>
      <c r="I115" s="58">
        <f>I116</f>
        <v>85</v>
      </c>
      <c r="J115" s="58">
        <f>J116</f>
        <v>83</v>
      </c>
      <c r="K115" s="63">
        <f t="shared" si="11"/>
        <v>97.647058823529406</v>
      </c>
    </row>
    <row r="116" spans="1:11" x14ac:dyDescent="0.2">
      <c r="A116" s="37" t="s">
        <v>200</v>
      </c>
      <c r="B116" s="8" t="s">
        <v>155</v>
      </c>
      <c r="C116" s="8" t="s">
        <v>143</v>
      </c>
      <c r="D116" s="8" t="s">
        <v>170</v>
      </c>
      <c r="E116" s="8" t="s">
        <v>72</v>
      </c>
      <c r="F116" s="8" t="s">
        <v>150</v>
      </c>
      <c r="G116" s="8" t="s">
        <v>244</v>
      </c>
      <c r="H116" s="24">
        <v>410</v>
      </c>
      <c r="I116" s="58">
        <v>85</v>
      </c>
      <c r="J116" s="58">
        <v>83</v>
      </c>
      <c r="K116" s="63">
        <f t="shared" si="11"/>
        <v>97.647058823529406</v>
      </c>
    </row>
    <row r="117" spans="1:11" ht="203.25" customHeight="1" x14ac:dyDescent="0.2">
      <c r="A117" s="53" t="s">
        <v>194</v>
      </c>
      <c r="B117" s="8" t="s">
        <v>155</v>
      </c>
      <c r="C117" s="8" t="s">
        <v>143</v>
      </c>
      <c r="D117" s="8" t="s">
        <v>170</v>
      </c>
      <c r="E117" s="8" t="s">
        <v>72</v>
      </c>
      <c r="F117" s="8" t="s">
        <v>150</v>
      </c>
      <c r="G117" s="8" t="s">
        <v>20</v>
      </c>
      <c r="H117" s="34"/>
      <c r="I117" s="58">
        <f t="shared" si="18"/>
        <v>1</v>
      </c>
      <c r="J117" s="58">
        <f t="shared" si="18"/>
        <v>0</v>
      </c>
      <c r="K117" s="63">
        <f t="shared" si="11"/>
        <v>0</v>
      </c>
    </row>
    <row r="118" spans="1:11" ht="38.25" x14ac:dyDescent="0.2">
      <c r="A118" s="51" t="s">
        <v>161</v>
      </c>
      <c r="B118" s="8" t="s">
        <v>155</v>
      </c>
      <c r="C118" s="8" t="s">
        <v>143</v>
      </c>
      <c r="D118" s="8" t="s">
        <v>170</v>
      </c>
      <c r="E118" s="8" t="s">
        <v>72</v>
      </c>
      <c r="F118" s="8" t="s">
        <v>150</v>
      </c>
      <c r="G118" s="8" t="s">
        <v>20</v>
      </c>
      <c r="H118" s="34">
        <v>200</v>
      </c>
      <c r="I118" s="58">
        <f t="shared" si="18"/>
        <v>1</v>
      </c>
      <c r="J118" s="58">
        <f t="shared" si="18"/>
        <v>0</v>
      </c>
      <c r="K118" s="63">
        <f t="shared" si="11"/>
        <v>0</v>
      </c>
    </row>
    <row r="119" spans="1:11" ht="51" x14ac:dyDescent="0.2">
      <c r="A119" s="34" t="s">
        <v>162</v>
      </c>
      <c r="B119" s="8" t="s">
        <v>155</v>
      </c>
      <c r="C119" s="8" t="s">
        <v>143</v>
      </c>
      <c r="D119" s="8" t="s">
        <v>170</v>
      </c>
      <c r="E119" s="8" t="s">
        <v>72</v>
      </c>
      <c r="F119" s="8" t="s">
        <v>150</v>
      </c>
      <c r="G119" s="8" t="s">
        <v>20</v>
      </c>
      <c r="H119" s="24">
        <v>240</v>
      </c>
      <c r="I119" s="58">
        <v>1</v>
      </c>
      <c r="J119" s="58">
        <v>0</v>
      </c>
      <c r="K119" s="63">
        <f t="shared" si="11"/>
        <v>0</v>
      </c>
    </row>
    <row r="120" spans="1:11" s="59" customFormat="1" ht="25.5" x14ac:dyDescent="0.2">
      <c r="A120" s="3" t="s">
        <v>21</v>
      </c>
      <c r="B120" s="13" t="s">
        <v>22</v>
      </c>
      <c r="C120" s="13"/>
      <c r="D120" s="13"/>
      <c r="E120" s="13"/>
      <c r="F120" s="13"/>
      <c r="G120" s="13"/>
      <c r="H120" s="54"/>
      <c r="I120" s="64">
        <f>I121+I143</f>
        <v>7982.6380000000008</v>
      </c>
      <c r="J120" s="64">
        <f>J121+J143</f>
        <v>5503.1828800000003</v>
      </c>
      <c r="K120" s="63">
        <f t="shared" si="11"/>
        <v>68.93940173661889</v>
      </c>
    </row>
    <row r="121" spans="1:11" x14ac:dyDescent="0.2">
      <c r="A121" s="34" t="s">
        <v>23</v>
      </c>
      <c r="B121" s="8" t="s">
        <v>22</v>
      </c>
      <c r="C121" s="8" t="s">
        <v>148</v>
      </c>
      <c r="D121" s="8"/>
      <c r="E121" s="8"/>
      <c r="F121" s="8"/>
      <c r="G121" s="8"/>
      <c r="H121" s="34"/>
      <c r="I121" s="58">
        <f>I122+I135</f>
        <v>6454.9000000000005</v>
      </c>
      <c r="J121" s="64">
        <f>J122+J135</f>
        <v>4374.4715999999999</v>
      </c>
      <c r="K121" s="63">
        <f t="shared" si="11"/>
        <v>67.769781096531318</v>
      </c>
    </row>
    <row r="122" spans="1:11" ht="76.5" x14ac:dyDescent="0.2">
      <c r="A122" s="18" t="s">
        <v>191</v>
      </c>
      <c r="B122" s="8" t="s">
        <v>22</v>
      </c>
      <c r="C122" s="8" t="s">
        <v>148</v>
      </c>
      <c r="D122" s="8" t="s">
        <v>155</v>
      </c>
      <c r="E122" s="8"/>
      <c r="F122" s="8"/>
      <c r="G122" s="8"/>
      <c r="H122" s="34"/>
      <c r="I122" s="58">
        <f>I123</f>
        <v>6452.9000000000005</v>
      </c>
      <c r="J122" s="64">
        <f>J123</f>
        <v>4374.4715999999999</v>
      </c>
      <c r="K122" s="63">
        <f t="shared" si="11"/>
        <v>67.790785538285107</v>
      </c>
    </row>
    <row r="123" spans="1:11" ht="25.5" x14ac:dyDescent="0.2">
      <c r="A123" s="18" t="s">
        <v>196</v>
      </c>
      <c r="B123" s="8" t="s">
        <v>22</v>
      </c>
      <c r="C123" s="8" t="s">
        <v>148</v>
      </c>
      <c r="D123" s="8" t="s">
        <v>155</v>
      </c>
      <c r="E123" s="8" t="s">
        <v>72</v>
      </c>
      <c r="F123" s="8"/>
      <c r="G123" s="8"/>
      <c r="H123" s="34"/>
      <c r="I123" s="58">
        <f>I131+I128+I125</f>
        <v>6452.9000000000005</v>
      </c>
      <c r="J123" s="64">
        <f>J131+J128+J125</f>
        <v>4374.4715999999999</v>
      </c>
      <c r="K123" s="63">
        <f t="shared" si="11"/>
        <v>67.790785538285107</v>
      </c>
    </row>
    <row r="124" spans="1:11" ht="40.5" customHeight="1" x14ac:dyDescent="0.2">
      <c r="A124" s="18" t="s">
        <v>252</v>
      </c>
      <c r="B124" s="8" t="s">
        <v>22</v>
      </c>
      <c r="C124" s="8" t="s">
        <v>148</v>
      </c>
      <c r="D124" s="8" t="s">
        <v>155</v>
      </c>
      <c r="E124" s="8" t="s">
        <v>72</v>
      </c>
      <c r="F124" s="8" t="s">
        <v>148</v>
      </c>
      <c r="G124" s="8"/>
      <c r="H124" s="34"/>
      <c r="I124" s="58">
        <f>I128</f>
        <v>50</v>
      </c>
      <c r="J124" s="64">
        <f>J128</f>
        <v>0</v>
      </c>
      <c r="K124" s="63">
        <f t="shared" si="11"/>
        <v>0</v>
      </c>
    </row>
    <row r="125" spans="1:11" ht="60.75" customHeight="1" x14ac:dyDescent="0.2">
      <c r="A125" s="18" t="s">
        <v>250</v>
      </c>
      <c r="B125" s="8" t="s">
        <v>22</v>
      </c>
      <c r="C125" s="8" t="s">
        <v>148</v>
      </c>
      <c r="D125" s="8" t="s">
        <v>155</v>
      </c>
      <c r="E125" s="8" t="s">
        <v>72</v>
      </c>
      <c r="F125" s="8" t="s">
        <v>148</v>
      </c>
      <c r="G125" s="8" t="s">
        <v>251</v>
      </c>
      <c r="H125" s="34"/>
      <c r="I125" s="58">
        <f>I126</f>
        <v>80</v>
      </c>
      <c r="J125" s="64">
        <f>J126</f>
        <v>80</v>
      </c>
      <c r="K125" s="63">
        <f t="shared" si="11"/>
        <v>100</v>
      </c>
    </row>
    <row r="126" spans="1:11" ht="43.5" customHeight="1" x14ac:dyDescent="0.2">
      <c r="A126" s="37" t="s">
        <v>199</v>
      </c>
      <c r="B126" s="8" t="s">
        <v>22</v>
      </c>
      <c r="C126" s="8" t="s">
        <v>148</v>
      </c>
      <c r="D126" s="8" t="s">
        <v>155</v>
      </c>
      <c r="E126" s="8" t="s">
        <v>72</v>
      </c>
      <c r="F126" s="8" t="s">
        <v>148</v>
      </c>
      <c r="G126" s="8" t="s">
        <v>251</v>
      </c>
      <c r="H126" s="34">
        <v>400</v>
      </c>
      <c r="I126" s="58">
        <f>I127</f>
        <v>80</v>
      </c>
      <c r="J126" s="64">
        <f>J127</f>
        <v>80</v>
      </c>
      <c r="K126" s="63">
        <f t="shared" si="11"/>
        <v>100</v>
      </c>
    </row>
    <row r="127" spans="1:11" ht="30.75" customHeight="1" x14ac:dyDescent="0.2">
      <c r="A127" s="37" t="s">
        <v>200</v>
      </c>
      <c r="B127" s="8" t="s">
        <v>22</v>
      </c>
      <c r="C127" s="8" t="s">
        <v>148</v>
      </c>
      <c r="D127" s="8" t="s">
        <v>155</v>
      </c>
      <c r="E127" s="8" t="s">
        <v>72</v>
      </c>
      <c r="F127" s="8" t="s">
        <v>148</v>
      </c>
      <c r="G127" s="8" t="s">
        <v>251</v>
      </c>
      <c r="H127" s="34">
        <v>410</v>
      </c>
      <c r="I127" s="58">
        <f>80</f>
        <v>80</v>
      </c>
      <c r="J127" s="64">
        <f>80</f>
        <v>80</v>
      </c>
      <c r="K127" s="63">
        <f t="shared" si="11"/>
        <v>100</v>
      </c>
    </row>
    <row r="128" spans="1:11" ht="35.25" customHeight="1" x14ac:dyDescent="0.2">
      <c r="A128" s="18" t="s">
        <v>246</v>
      </c>
      <c r="B128" s="8" t="s">
        <v>22</v>
      </c>
      <c r="C128" s="8" t="s">
        <v>148</v>
      </c>
      <c r="D128" s="8" t="s">
        <v>155</v>
      </c>
      <c r="E128" s="8" t="s">
        <v>72</v>
      </c>
      <c r="F128" s="8" t="s">
        <v>148</v>
      </c>
      <c r="G128" s="8" t="s">
        <v>245</v>
      </c>
      <c r="H128" s="34"/>
      <c r="I128" s="58">
        <f>I129</f>
        <v>50</v>
      </c>
      <c r="J128" s="64">
        <f>J129</f>
        <v>0</v>
      </c>
      <c r="K128" s="63">
        <f t="shared" si="11"/>
        <v>0</v>
      </c>
    </row>
    <row r="129" spans="1:11" ht="38.25" x14ac:dyDescent="0.2">
      <c r="A129" s="37" t="s">
        <v>199</v>
      </c>
      <c r="B129" s="8" t="s">
        <v>22</v>
      </c>
      <c r="C129" s="8" t="s">
        <v>148</v>
      </c>
      <c r="D129" s="8" t="s">
        <v>155</v>
      </c>
      <c r="E129" s="8" t="s">
        <v>72</v>
      </c>
      <c r="F129" s="8" t="s">
        <v>148</v>
      </c>
      <c r="G129" s="8" t="s">
        <v>245</v>
      </c>
      <c r="H129" s="34">
        <v>400</v>
      </c>
      <c r="I129" s="58">
        <f>I130</f>
        <v>50</v>
      </c>
      <c r="J129" s="64">
        <f>J130</f>
        <v>0</v>
      </c>
      <c r="K129" s="63">
        <f t="shared" si="11"/>
        <v>0</v>
      </c>
    </row>
    <row r="130" spans="1:11" x14ac:dyDescent="0.2">
      <c r="A130" s="37" t="s">
        <v>200</v>
      </c>
      <c r="B130" s="8" t="s">
        <v>22</v>
      </c>
      <c r="C130" s="8" t="s">
        <v>148</v>
      </c>
      <c r="D130" s="8" t="s">
        <v>155</v>
      </c>
      <c r="E130" s="8" t="s">
        <v>72</v>
      </c>
      <c r="F130" s="8" t="s">
        <v>148</v>
      </c>
      <c r="G130" s="8" t="s">
        <v>245</v>
      </c>
      <c r="H130" s="34">
        <v>410</v>
      </c>
      <c r="I130" s="58">
        <f>50</f>
        <v>50</v>
      </c>
      <c r="J130" s="64">
        <v>0</v>
      </c>
      <c r="K130" s="63">
        <f t="shared" si="11"/>
        <v>0</v>
      </c>
    </row>
    <row r="131" spans="1:11" x14ac:dyDescent="0.2">
      <c r="A131" s="18" t="s">
        <v>197</v>
      </c>
      <c r="B131" s="8" t="s">
        <v>22</v>
      </c>
      <c r="C131" s="8" t="s">
        <v>148</v>
      </c>
      <c r="D131" s="8" t="s">
        <v>155</v>
      </c>
      <c r="E131" s="8" t="s">
        <v>72</v>
      </c>
      <c r="F131" s="8" t="s">
        <v>198</v>
      </c>
      <c r="G131" s="8"/>
      <c r="H131" s="34"/>
      <c r="I131" s="58">
        <f t="shared" ref="I131:J133" si="19">I132</f>
        <v>6322.9000000000005</v>
      </c>
      <c r="J131" s="64">
        <f t="shared" si="19"/>
        <v>4294.4715999999999</v>
      </c>
      <c r="K131" s="63">
        <f t="shared" si="11"/>
        <v>67.919334482595005</v>
      </c>
    </row>
    <row r="132" spans="1:11" ht="114.75" x14ac:dyDescent="0.2">
      <c r="A132" s="16" t="s">
        <v>192</v>
      </c>
      <c r="B132" s="17" t="s">
        <v>22</v>
      </c>
      <c r="C132" s="17" t="s">
        <v>148</v>
      </c>
      <c r="D132" s="17" t="s">
        <v>155</v>
      </c>
      <c r="E132" s="17" t="s">
        <v>72</v>
      </c>
      <c r="F132" s="17" t="s">
        <v>198</v>
      </c>
      <c r="G132" s="17" t="s">
        <v>193</v>
      </c>
      <c r="H132" s="16"/>
      <c r="I132" s="58">
        <f t="shared" si="19"/>
        <v>6322.9000000000005</v>
      </c>
      <c r="J132" s="64">
        <f t="shared" si="19"/>
        <v>4294.4715999999999</v>
      </c>
      <c r="K132" s="63">
        <f t="shared" si="11"/>
        <v>67.919334482595005</v>
      </c>
    </row>
    <row r="133" spans="1:11" ht="38.25" x14ac:dyDescent="0.2">
      <c r="A133" s="37" t="s">
        <v>199</v>
      </c>
      <c r="B133" s="17" t="s">
        <v>22</v>
      </c>
      <c r="C133" s="17" t="s">
        <v>148</v>
      </c>
      <c r="D133" s="17" t="s">
        <v>155</v>
      </c>
      <c r="E133" s="17" t="s">
        <v>72</v>
      </c>
      <c r="F133" s="17" t="s">
        <v>198</v>
      </c>
      <c r="G133" s="17" t="s">
        <v>193</v>
      </c>
      <c r="H133" s="16">
        <v>400</v>
      </c>
      <c r="I133" s="58">
        <f t="shared" si="19"/>
        <v>6322.9000000000005</v>
      </c>
      <c r="J133" s="64">
        <f t="shared" si="19"/>
        <v>4294.4715999999999</v>
      </c>
      <c r="K133" s="63">
        <f t="shared" si="11"/>
        <v>67.919334482595005</v>
      </c>
    </row>
    <row r="134" spans="1:11" x14ac:dyDescent="0.2">
      <c r="A134" s="37" t="s">
        <v>200</v>
      </c>
      <c r="B134" s="17" t="s">
        <v>22</v>
      </c>
      <c r="C134" s="17" t="s">
        <v>148</v>
      </c>
      <c r="D134" s="17" t="s">
        <v>155</v>
      </c>
      <c r="E134" s="17" t="s">
        <v>72</v>
      </c>
      <c r="F134" s="17" t="s">
        <v>198</v>
      </c>
      <c r="G134" s="17" t="s">
        <v>193</v>
      </c>
      <c r="H134" s="16">
        <v>410</v>
      </c>
      <c r="I134" s="58">
        <f>6259.6+63.3</f>
        <v>6322.9000000000005</v>
      </c>
      <c r="J134" s="64">
        <v>4294.4715999999999</v>
      </c>
      <c r="K134" s="63">
        <f t="shared" si="11"/>
        <v>67.919334482595005</v>
      </c>
    </row>
    <row r="135" spans="1:11" ht="38.25" x14ac:dyDescent="0.2">
      <c r="A135" s="34" t="s">
        <v>169</v>
      </c>
      <c r="B135" s="8" t="s">
        <v>22</v>
      </c>
      <c r="C135" s="8" t="s">
        <v>148</v>
      </c>
      <c r="D135" s="8" t="s">
        <v>170</v>
      </c>
      <c r="E135" s="8"/>
      <c r="F135" s="8"/>
      <c r="G135" s="8"/>
      <c r="H135" s="34"/>
      <c r="I135" s="58">
        <f>I136</f>
        <v>2</v>
      </c>
      <c r="J135" s="58">
        <f>J136</f>
        <v>0</v>
      </c>
      <c r="K135" s="63">
        <f t="shared" si="11"/>
        <v>0</v>
      </c>
    </row>
    <row r="136" spans="1:11" ht="63.75" x14ac:dyDescent="0.2">
      <c r="A136" s="34" t="s">
        <v>171</v>
      </c>
      <c r="B136" s="8" t="s">
        <v>22</v>
      </c>
      <c r="C136" s="8" t="s">
        <v>148</v>
      </c>
      <c r="D136" s="8" t="s">
        <v>170</v>
      </c>
      <c r="E136" s="8" t="s">
        <v>72</v>
      </c>
      <c r="F136" s="8"/>
      <c r="G136" s="8"/>
      <c r="H136" s="34"/>
      <c r="I136" s="58">
        <f>I137+I140</f>
        <v>2</v>
      </c>
      <c r="J136" s="58">
        <f>J137+J140</f>
        <v>0</v>
      </c>
      <c r="K136" s="63">
        <f t="shared" si="11"/>
        <v>0</v>
      </c>
    </row>
    <row r="137" spans="1:11" ht="97.5" customHeight="1" x14ac:dyDescent="0.2">
      <c r="A137" s="53" t="s">
        <v>69</v>
      </c>
      <c r="B137" s="8" t="s">
        <v>22</v>
      </c>
      <c r="C137" s="8" t="s">
        <v>148</v>
      </c>
      <c r="D137" s="8" t="s">
        <v>170</v>
      </c>
      <c r="E137" s="8" t="s">
        <v>72</v>
      </c>
      <c r="F137" s="8" t="s">
        <v>150</v>
      </c>
      <c r="G137" s="8" t="s">
        <v>24</v>
      </c>
      <c r="H137" s="34"/>
      <c r="I137" s="58">
        <f t="shared" ref="I137:J138" si="20">I138</f>
        <v>1</v>
      </c>
      <c r="J137" s="58">
        <f t="shared" si="20"/>
        <v>0</v>
      </c>
      <c r="K137" s="63">
        <f t="shared" si="11"/>
        <v>0</v>
      </c>
    </row>
    <row r="138" spans="1:11" ht="38.25" x14ac:dyDescent="0.2">
      <c r="A138" s="51" t="s">
        <v>161</v>
      </c>
      <c r="B138" s="8" t="s">
        <v>22</v>
      </c>
      <c r="C138" s="8" t="s">
        <v>148</v>
      </c>
      <c r="D138" s="8" t="s">
        <v>170</v>
      </c>
      <c r="E138" s="8" t="s">
        <v>72</v>
      </c>
      <c r="F138" s="8" t="s">
        <v>150</v>
      </c>
      <c r="G138" s="8" t="s">
        <v>24</v>
      </c>
      <c r="H138" s="34">
        <v>200</v>
      </c>
      <c r="I138" s="58">
        <f t="shared" si="20"/>
        <v>1</v>
      </c>
      <c r="J138" s="58">
        <f t="shared" si="20"/>
        <v>0</v>
      </c>
      <c r="K138" s="63">
        <f t="shared" si="11"/>
        <v>0</v>
      </c>
    </row>
    <row r="139" spans="1:11" ht="51" x14ac:dyDescent="0.2">
      <c r="A139" s="34" t="s">
        <v>162</v>
      </c>
      <c r="B139" s="8" t="s">
        <v>22</v>
      </c>
      <c r="C139" s="8" t="s">
        <v>148</v>
      </c>
      <c r="D139" s="8" t="s">
        <v>170</v>
      </c>
      <c r="E139" s="8" t="s">
        <v>72</v>
      </c>
      <c r="F139" s="8" t="s">
        <v>150</v>
      </c>
      <c r="G139" s="8" t="s">
        <v>24</v>
      </c>
      <c r="H139" s="34">
        <v>240</v>
      </c>
      <c r="I139" s="58">
        <v>1</v>
      </c>
      <c r="J139" s="58">
        <v>0</v>
      </c>
      <c r="K139" s="63">
        <f t="shared" ref="K139:K182" si="21">J139/I139*100</f>
        <v>0</v>
      </c>
    </row>
    <row r="140" spans="1:11" ht="76.5" x14ac:dyDescent="0.2">
      <c r="A140" s="34" t="s">
        <v>70</v>
      </c>
      <c r="B140" s="8" t="s">
        <v>22</v>
      </c>
      <c r="C140" s="8" t="s">
        <v>148</v>
      </c>
      <c r="D140" s="8" t="s">
        <v>170</v>
      </c>
      <c r="E140" s="8" t="s">
        <v>72</v>
      </c>
      <c r="F140" s="8" t="s">
        <v>150</v>
      </c>
      <c r="G140" s="8" t="s">
        <v>25</v>
      </c>
      <c r="H140" s="34"/>
      <c r="I140" s="58">
        <f t="shared" ref="I140:J141" si="22">I141</f>
        <v>1</v>
      </c>
      <c r="J140" s="58">
        <f t="shared" si="22"/>
        <v>0</v>
      </c>
      <c r="K140" s="63">
        <f t="shared" si="21"/>
        <v>0</v>
      </c>
    </row>
    <row r="141" spans="1:11" ht="38.25" x14ac:dyDescent="0.2">
      <c r="A141" s="51" t="s">
        <v>161</v>
      </c>
      <c r="B141" s="8" t="s">
        <v>22</v>
      </c>
      <c r="C141" s="8" t="s">
        <v>148</v>
      </c>
      <c r="D141" s="8" t="s">
        <v>170</v>
      </c>
      <c r="E141" s="8" t="s">
        <v>72</v>
      </c>
      <c r="F141" s="8" t="s">
        <v>150</v>
      </c>
      <c r="G141" s="8" t="s">
        <v>25</v>
      </c>
      <c r="H141" s="34">
        <v>200</v>
      </c>
      <c r="I141" s="58">
        <f t="shared" si="22"/>
        <v>1</v>
      </c>
      <c r="J141" s="58">
        <f t="shared" si="22"/>
        <v>0</v>
      </c>
      <c r="K141" s="63">
        <f t="shared" si="21"/>
        <v>0</v>
      </c>
    </row>
    <row r="142" spans="1:11" ht="51" x14ac:dyDescent="0.2">
      <c r="A142" s="18" t="s">
        <v>162</v>
      </c>
      <c r="B142" s="8" t="s">
        <v>22</v>
      </c>
      <c r="C142" s="8" t="s">
        <v>148</v>
      </c>
      <c r="D142" s="8" t="s">
        <v>170</v>
      </c>
      <c r="E142" s="8" t="s">
        <v>72</v>
      </c>
      <c r="F142" s="8" t="s">
        <v>150</v>
      </c>
      <c r="G142" s="8" t="s">
        <v>25</v>
      </c>
      <c r="H142" s="34">
        <v>240</v>
      </c>
      <c r="I142" s="58">
        <v>1</v>
      </c>
      <c r="J142" s="58">
        <v>0</v>
      </c>
      <c r="K142" s="63">
        <f t="shared" si="21"/>
        <v>0</v>
      </c>
    </row>
    <row r="143" spans="1:11" x14ac:dyDescent="0.2">
      <c r="A143" s="18" t="s">
        <v>26</v>
      </c>
      <c r="B143" s="8" t="s">
        <v>22</v>
      </c>
      <c r="C143" s="8" t="s">
        <v>181</v>
      </c>
      <c r="D143" s="8"/>
      <c r="E143" s="8"/>
      <c r="F143" s="8"/>
      <c r="G143" s="8"/>
      <c r="H143" s="34"/>
      <c r="I143" s="58">
        <f>I150+I155+I144</f>
        <v>1527.7380000000001</v>
      </c>
      <c r="J143" s="58">
        <f>J150+J155+J144</f>
        <v>1128.71128</v>
      </c>
      <c r="K143" s="63">
        <f t="shared" si="21"/>
        <v>73.881207379799406</v>
      </c>
    </row>
    <row r="144" spans="1:11" ht="76.5" x14ac:dyDescent="0.2">
      <c r="A144" s="60" t="s">
        <v>215</v>
      </c>
      <c r="B144" s="8" t="s">
        <v>22</v>
      </c>
      <c r="C144" s="8" t="s">
        <v>181</v>
      </c>
      <c r="D144" s="8" t="s">
        <v>220</v>
      </c>
      <c r="E144" s="8"/>
      <c r="F144" s="8"/>
      <c r="G144" s="8"/>
      <c r="H144" s="34"/>
      <c r="I144" s="58">
        <f>I145</f>
        <v>1075.7</v>
      </c>
      <c r="J144" s="58">
        <f>J145</f>
        <v>890.88584000000003</v>
      </c>
      <c r="K144" s="63">
        <f t="shared" si="21"/>
        <v>82.819172631774663</v>
      </c>
    </row>
    <row r="145" spans="1:11" ht="38.25" x14ac:dyDescent="0.2">
      <c r="A145" s="60" t="s">
        <v>216</v>
      </c>
      <c r="B145" s="8" t="s">
        <v>22</v>
      </c>
      <c r="C145" s="8" t="s">
        <v>181</v>
      </c>
      <c r="D145" s="8" t="s">
        <v>220</v>
      </c>
      <c r="E145" s="8" t="s">
        <v>72</v>
      </c>
      <c r="F145" s="8"/>
      <c r="G145" s="8"/>
      <c r="H145" s="34"/>
      <c r="I145" s="58">
        <f>I146</f>
        <v>1075.7</v>
      </c>
      <c r="J145" s="58">
        <f>J146</f>
        <v>890.88584000000003</v>
      </c>
      <c r="K145" s="63">
        <f t="shared" si="21"/>
        <v>82.819172631774663</v>
      </c>
    </row>
    <row r="146" spans="1:11" ht="38.25" x14ac:dyDescent="0.2">
      <c r="A146" s="60" t="s">
        <v>217</v>
      </c>
      <c r="B146" s="8" t="s">
        <v>22</v>
      </c>
      <c r="C146" s="8" t="s">
        <v>181</v>
      </c>
      <c r="D146" s="8" t="s">
        <v>220</v>
      </c>
      <c r="E146" s="8" t="s">
        <v>72</v>
      </c>
      <c r="F146" s="8" t="s">
        <v>146</v>
      </c>
      <c r="G146" s="8"/>
      <c r="H146" s="34"/>
      <c r="I146" s="58">
        <f>I148</f>
        <v>1075.7</v>
      </c>
      <c r="J146" s="58">
        <f>J148</f>
        <v>890.88584000000003</v>
      </c>
      <c r="K146" s="63">
        <f t="shared" si="21"/>
        <v>82.819172631774663</v>
      </c>
    </row>
    <row r="147" spans="1:11" ht="25.5" x14ac:dyDescent="0.2">
      <c r="A147" s="60" t="s">
        <v>222</v>
      </c>
      <c r="B147" s="8" t="s">
        <v>22</v>
      </c>
      <c r="C147" s="8" t="s">
        <v>181</v>
      </c>
      <c r="D147" s="8" t="s">
        <v>220</v>
      </c>
      <c r="E147" s="8" t="s">
        <v>72</v>
      </c>
      <c r="F147" s="8" t="s">
        <v>146</v>
      </c>
      <c r="G147" s="8" t="s">
        <v>221</v>
      </c>
      <c r="H147" s="34"/>
      <c r="I147" s="58">
        <f>I148</f>
        <v>1075.7</v>
      </c>
      <c r="J147" s="58">
        <f>J148</f>
        <v>890.88584000000003</v>
      </c>
      <c r="K147" s="63">
        <f t="shared" si="21"/>
        <v>82.819172631774663</v>
      </c>
    </row>
    <row r="148" spans="1:11" ht="38.25" x14ac:dyDescent="0.2">
      <c r="A148" s="61" t="s">
        <v>218</v>
      </c>
      <c r="B148" s="8" t="s">
        <v>22</v>
      </c>
      <c r="C148" s="8" t="s">
        <v>181</v>
      </c>
      <c r="D148" s="8" t="s">
        <v>220</v>
      </c>
      <c r="E148" s="8" t="s">
        <v>72</v>
      </c>
      <c r="F148" s="8" t="s">
        <v>146</v>
      </c>
      <c r="G148" s="8" t="s">
        <v>221</v>
      </c>
      <c r="H148" s="34">
        <v>200</v>
      </c>
      <c r="I148" s="58">
        <f>I149</f>
        <v>1075.7</v>
      </c>
      <c r="J148" s="58">
        <f>J149</f>
        <v>890.88584000000003</v>
      </c>
      <c r="K148" s="63">
        <f t="shared" si="21"/>
        <v>82.819172631774663</v>
      </c>
    </row>
    <row r="149" spans="1:11" ht="51" x14ac:dyDescent="0.2">
      <c r="A149" s="61" t="s">
        <v>219</v>
      </c>
      <c r="B149" s="8" t="s">
        <v>22</v>
      </c>
      <c r="C149" s="8" t="s">
        <v>181</v>
      </c>
      <c r="D149" s="8" t="s">
        <v>220</v>
      </c>
      <c r="E149" s="8" t="s">
        <v>72</v>
      </c>
      <c r="F149" s="8" t="s">
        <v>146</v>
      </c>
      <c r="G149" s="8" t="s">
        <v>221</v>
      </c>
      <c r="H149" s="34">
        <v>240</v>
      </c>
      <c r="I149" s="58">
        <f>1075.7</f>
        <v>1075.7</v>
      </c>
      <c r="J149" s="58">
        <v>890.88584000000003</v>
      </c>
      <c r="K149" s="63">
        <f t="shared" si="21"/>
        <v>82.819172631774663</v>
      </c>
    </row>
    <row r="150" spans="1:11" ht="38.25" x14ac:dyDescent="0.2">
      <c r="A150" s="18" t="s">
        <v>169</v>
      </c>
      <c r="B150" s="8" t="s">
        <v>22</v>
      </c>
      <c r="C150" s="8" t="s">
        <v>181</v>
      </c>
      <c r="D150" s="8" t="s">
        <v>170</v>
      </c>
      <c r="E150" s="8"/>
      <c r="F150" s="8"/>
      <c r="G150" s="8"/>
      <c r="H150" s="34"/>
      <c r="I150" s="58">
        <f>I151</f>
        <v>260</v>
      </c>
      <c r="J150" s="58">
        <f>J151</f>
        <v>89.698639999999997</v>
      </c>
      <c r="K150" s="63">
        <f t="shared" si="21"/>
        <v>34.499476923076919</v>
      </c>
    </row>
    <row r="151" spans="1:11" ht="63.75" x14ac:dyDescent="0.2">
      <c r="A151" s="53" t="s">
        <v>171</v>
      </c>
      <c r="B151" s="26" t="s">
        <v>22</v>
      </c>
      <c r="C151" s="8" t="s">
        <v>181</v>
      </c>
      <c r="D151" s="8" t="s">
        <v>170</v>
      </c>
      <c r="E151" s="8" t="s">
        <v>72</v>
      </c>
      <c r="F151" s="8" t="s">
        <v>150</v>
      </c>
      <c r="G151" s="8"/>
      <c r="H151" s="34"/>
      <c r="I151" s="58">
        <f>I152+I158</f>
        <v>260</v>
      </c>
      <c r="J151" s="58">
        <f>J152+J158</f>
        <v>89.698639999999997</v>
      </c>
      <c r="K151" s="63">
        <f t="shared" si="21"/>
        <v>34.499476923076919</v>
      </c>
    </row>
    <row r="152" spans="1:11" x14ac:dyDescent="0.2">
      <c r="A152" s="11" t="s">
        <v>27</v>
      </c>
      <c r="B152" s="26" t="s">
        <v>22</v>
      </c>
      <c r="C152" s="8" t="s">
        <v>181</v>
      </c>
      <c r="D152" s="8" t="s">
        <v>170</v>
      </c>
      <c r="E152" s="8" t="s">
        <v>72</v>
      </c>
      <c r="F152" s="8" t="s">
        <v>150</v>
      </c>
      <c r="G152" s="8" t="s">
        <v>28</v>
      </c>
      <c r="H152" s="34"/>
      <c r="I152" s="58">
        <f t="shared" ref="I152:J153" si="23">I153</f>
        <v>259</v>
      </c>
      <c r="J152" s="58">
        <f t="shared" si="23"/>
        <v>89.698639999999997</v>
      </c>
      <c r="K152" s="63">
        <f t="shared" si="21"/>
        <v>34.632679536679532</v>
      </c>
    </row>
    <row r="153" spans="1:11" ht="38.25" x14ac:dyDescent="0.2">
      <c r="A153" s="51" t="s">
        <v>161</v>
      </c>
      <c r="B153" s="26" t="s">
        <v>22</v>
      </c>
      <c r="C153" s="8" t="s">
        <v>181</v>
      </c>
      <c r="D153" s="8" t="s">
        <v>170</v>
      </c>
      <c r="E153" s="8" t="s">
        <v>72</v>
      </c>
      <c r="F153" s="8" t="s">
        <v>150</v>
      </c>
      <c r="G153" s="8" t="s">
        <v>28</v>
      </c>
      <c r="H153" s="34">
        <v>200</v>
      </c>
      <c r="I153" s="58">
        <f t="shared" si="23"/>
        <v>259</v>
      </c>
      <c r="J153" s="58">
        <f t="shared" si="23"/>
        <v>89.698639999999997</v>
      </c>
      <c r="K153" s="63">
        <f t="shared" si="21"/>
        <v>34.632679536679532</v>
      </c>
    </row>
    <row r="154" spans="1:11" ht="51" x14ac:dyDescent="0.2">
      <c r="A154" s="34" t="s">
        <v>162</v>
      </c>
      <c r="B154" s="26" t="s">
        <v>22</v>
      </c>
      <c r="C154" s="8" t="s">
        <v>181</v>
      </c>
      <c r="D154" s="8" t="s">
        <v>170</v>
      </c>
      <c r="E154" s="8" t="s">
        <v>72</v>
      </c>
      <c r="F154" s="8" t="s">
        <v>150</v>
      </c>
      <c r="G154" s="8" t="s">
        <v>28</v>
      </c>
      <c r="H154" s="34">
        <v>240</v>
      </c>
      <c r="I154" s="58">
        <v>259</v>
      </c>
      <c r="J154" s="58">
        <v>89.698639999999997</v>
      </c>
      <c r="K154" s="63">
        <f t="shared" si="21"/>
        <v>34.632679536679532</v>
      </c>
    </row>
    <row r="155" spans="1:11" ht="31.5" customHeight="1" x14ac:dyDescent="0.2">
      <c r="A155" s="11" t="s">
        <v>29</v>
      </c>
      <c r="B155" s="26" t="s">
        <v>22</v>
      </c>
      <c r="C155" s="8" t="s">
        <v>181</v>
      </c>
      <c r="D155" s="8" t="s">
        <v>170</v>
      </c>
      <c r="E155" s="8" t="s">
        <v>72</v>
      </c>
      <c r="F155" s="8" t="s">
        <v>150</v>
      </c>
      <c r="G155" s="8" t="s">
        <v>30</v>
      </c>
      <c r="H155" s="34"/>
      <c r="I155" s="58">
        <f t="shared" ref="I155:J156" si="24">I156</f>
        <v>192.03800000000001</v>
      </c>
      <c r="J155" s="58">
        <f t="shared" si="24"/>
        <v>148.1268</v>
      </c>
      <c r="K155" s="63">
        <f t="shared" si="21"/>
        <v>77.134108874285289</v>
      </c>
    </row>
    <row r="156" spans="1:11" ht="38.25" x14ac:dyDescent="0.2">
      <c r="A156" s="51" t="s">
        <v>161</v>
      </c>
      <c r="B156" s="26" t="s">
        <v>22</v>
      </c>
      <c r="C156" s="8" t="s">
        <v>181</v>
      </c>
      <c r="D156" s="8" t="s">
        <v>170</v>
      </c>
      <c r="E156" s="8" t="s">
        <v>72</v>
      </c>
      <c r="F156" s="8" t="s">
        <v>150</v>
      </c>
      <c r="G156" s="8" t="s">
        <v>30</v>
      </c>
      <c r="H156" s="34">
        <v>200</v>
      </c>
      <c r="I156" s="58">
        <f t="shared" si="24"/>
        <v>192.03800000000001</v>
      </c>
      <c r="J156" s="58">
        <f t="shared" si="24"/>
        <v>148.1268</v>
      </c>
      <c r="K156" s="63">
        <f t="shared" si="21"/>
        <v>77.134108874285289</v>
      </c>
    </row>
    <row r="157" spans="1:11" ht="51" x14ac:dyDescent="0.2">
      <c r="A157" s="34" t="s">
        <v>162</v>
      </c>
      <c r="B157" s="26" t="s">
        <v>22</v>
      </c>
      <c r="C157" s="8" t="s">
        <v>181</v>
      </c>
      <c r="D157" s="8" t="s">
        <v>170</v>
      </c>
      <c r="E157" s="8" t="s">
        <v>72</v>
      </c>
      <c r="F157" s="8" t="s">
        <v>150</v>
      </c>
      <c r="G157" s="8" t="s">
        <v>30</v>
      </c>
      <c r="H157" s="34">
        <v>240</v>
      </c>
      <c r="I157" s="58">
        <v>192.03800000000001</v>
      </c>
      <c r="J157" s="58">
        <v>148.1268</v>
      </c>
      <c r="K157" s="63">
        <f t="shared" si="21"/>
        <v>77.134108874285289</v>
      </c>
    </row>
    <row r="158" spans="1:11" ht="114.75" x14ac:dyDescent="0.2">
      <c r="A158" s="53" t="s">
        <v>71</v>
      </c>
      <c r="B158" s="8" t="s">
        <v>22</v>
      </c>
      <c r="C158" s="8" t="s">
        <v>181</v>
      </c>
      <c r="D158" s="8" t="s">
        <v>170</v>
      </c>
      <c r="E158" s="8" t="s">
        <v>72</v>
      </c>
      <c r="F158" s="8" t="s">
        <v>150</v>
      </c>
      <c r="G158" s="8" t="s">
        <v>31</v>
      </c>
      <c r="H158" s="34"/>
      <c r="I158" s="58">
        <f t="shared" ref="I158:J159" si="25">I159</f>
        <v>1</v>
      </c>
      <c r="J158" s="58">
        <f t="shared" si="25"/>
        <v>0</v>
      </c>
      <c r="K158" s="63">
        <f t="shared" si="21"/>
        <v>0</v>
      </c>
    </row>
    <row r="159" spans="1:11" ht="38.25" x14ac:dyDescent="0.2">
      <c r="A159" s="51" t="s">
        <v>161</v>
      </c>
      <c r="B159" s="8" t="s">
        <v>22</v>
      </c>
      <c r="C159" s="8" t="s">
        <v>181</v>
      </c>
      <c r="D159" s="8" t="s">
        <v>170</v>
      </c>
      <c r="E159" s="8" t="s">
        <v>72</v>
      </c>
      <c r="F159" s="8" t="s">
        <v>150</v>
      </c>
      <c r="G159" s="8" t="s">
        <v>31</v>
      </c>
      <c r="H159" s="34">
        <v>200</v>
      </c>
      <c r="I159" s="58">
        <f t="shared" si="25"/>
        <v>1</v>
      </c>
      <c r="J159" s="58">
        <f t="shared" si="25"/>
        <v>0</v>
      </c>
      <c r="K159" s="63">
        <f t="shared" si="21"/>
        <v>0</v>
      </c>
    </row>
    <row r="160" spans="1:11" ht="51" x14ac:dyDescent="0.2">
      <c r="A160" s="34" t="s">
        <v>162</v>
      </c>
      <c r="B160" s="8" t="s">
        <v>22</v>
      </c>
      <c r="C160" s="8" t="s">
        <v>181</v>
      </c>
      <c r="D160" s="8" t="s">
        <v>170</v>
      </c>
      <c r="E160" s="8" t="s">
        <v>72</v>
      </c>
      <c r="F160" s="8" t="s">
        <v>150</v>
      </c>
      <c r="G160" s="8" t="s">
        <v>31</v>
      </c>
      <c r="H160" s="34">
        <v>240</v>
      </c>
      <c r="I160" s="58">
        <v>1</v>
      </c>
      <c r="J160" s="58">
        <v>0</v>
      </c>
      <c r="K160" s="63">
        <f t="shared" si="21"/>
        <v>0</v>
      </c>
    </row>
    <row r="161" spans="1:11" x14ac:dyDescent="0.2">
      <c r="A161" s="54" t="s">
        <v>32</v>
      </c>
      <c r="B161" s="13" t="s">
        <v>33</v>
      </c>
      <c r="C161" s="13"/>
      <c r="D161" s="13"/>
      <c r="E161" s="13"/>
      <c r="F161" s="13"/>
      <c r="G161" s="13"/>
      <c r="H161" s="34"/>
      <c r="I161" s="64">
        <f t="shared" ref="I161:J167" si="26">I162</f>
        <v>1</v>
      </c>
      <c r="J161" s="64">
        <f t="shared" si="26"/>
        <v>0</v>
      </c>
      <c r="K161" s="63">
        <f t="shared" si="21"/>
        <v>0</v>
      </c>
    </row>
    <row r="162" spans="1:11" x14ac:dyDescent="0.2">
      <c r="A162" s="34" t="s">
        <v>34</v>
      </c>
      <c r="B162" s="8" t="s">
        <v>33</v>
      </c>
      <c r="C162" s="8" t="s">
        <v>146</v>
      </c>
      <c r="D162" s="8"/>
      <c r="E162" s="8"/>
      <c r="F162" s="8"/>
      <c r="G162" s="8"/>
      <c r="H162" s="34"/>
      <c r="I162" s="58">
        <f t="shared" si="26"/>
        <v>1</v>
      </c>
      <c r="J162" s="58">
        <f t="shared" si="26"/>
        <v>0</v>
      </c>
      <c r="K162" s="63">
        <f t="shared" si="21"/>
        <v>0</v>
      </c>
    </row>
    <row r="163" spans="1:11" ht="38.25" x14ac:dyDescent="0.2">
      <c r="A163" s="34" t="s">
        <v>35</v>
      </c>
      <c r="B163" s="8" t="s">
        <v>33</v>
      </c>
      <c r="C163" s="8" t="s">
        <v>146</v>
      </c>
      <c r="D163" s="8"/>
      <c r="E163" s="8"/>
      <c r="F163" s="8"/>
      <c r="G163" s="8"/>
      <c r="H163" s="34"/>
      <c r="I163" s="58">
        <f t="shared" si="26"/>
        <v>1</v>
      </c>
      <c r="J163" s="58">
        <f t="shared" si="26"/>
        <v>0</v>
      </c>
      <c r="K163" s="63">
        <f t="shared" si="21"/>
        <v>0</v>
      </c>
    </row>
    <row r="164" spans="1:11" ht="38.25" x14ac:dyDescent="0.2">
      <c r="A164" s="34" t="s">
        <v>169</v>
      </c>
      <c r="B164" s="8" t="s">
        <v>33</v>
      </c>
      <c r="C164" s="8" t="s">
        <v>146</v>
      </c>
      <c r="D164" s="8" t="s">
        <v>170</v>
      </c>
      <c r="E164" s="8"/>
      <c r="F164" s="8"/>
      <c r="G164" s="8"/>
      <c r="H164" s="34"/>
      <c r="I164" s="58">
        <f t="shared" si="26"/>
        <v>1</v>
      </c>
      <c r="J164" s="58">
        <f t="shared" si="26"/>
        <v>0</v>
      </c>
      <c r="K164" s="63">
        <f t="shared" si="21"/>
        <v>0</v>
      </c>
    </row>
    <row r="165" spans="1:11" ht="63.75" x14ac:dyDescent="0.2">
      <c r="A165" s="34" t="s">
        <v>171</v>
      </c>
      <c r="B165" s="8" t="s">
        <v>33</v>
      </c>
      <c r="C165" s="8" t="s">
        <v>146</v>
      </c>
      <c r="D165" s="8" t="s">
        <v>170</v>
      </c>
      <c r="E165" s="8" t="s">
        <v>72</v>
      </c>
      <c r="F165" s="8"/>
      <c r="G165" s="8"/>
      <c r="H165" s="34"/>
      <c r="I165" s="58">
        <f t="shared" si="26"/>
        <v>1</v>
      </c>
      <c r="J165" s="58">
        <f t="shared" si="26"/>
        <v>0</v>
      </c>
      <c r="K165" s="63">
        <f t="shared" si="21"/>
        <v>0</v>
      </c>
    </row>
    <row r="166" spans="1:11" ht="153" x14ac:dyDescent="0.2">
      <c r="A166" s="34" t="s">
        <v>0</v>
      </c>
      <c r="B166" s="8" t="s">
        <v>33</v>
      </c>
      <c r="C166" s="8" t="s">
        <v>146</v>
      </c>
      <c r="D166" s="8" t="s">
        <v>170</v>
      </c>
      <c r="E166" s="8" t="s">
        <v>72</v>
      </c>
      <c r="F166" s="8" t="s">
        <v>150</v>
      </c>
      <c r="G166" s="8" t="s">
        <v>36</v>
      </c>
      <c r="H166" s="34"/>
      <c r="I166" s="58">
        <f t="shared" si="26"/>
        <v>1</v>
      </c>
      <c r="J166" s="58">
        <f t="shared" si="26"/>
        <v>0</v>
      </c>
      <c r="K166" s="63">
        <f t="shared" si="21"/>
        <v>0</v>
      </c>
    </row>
    <row r="167" spans="1:11" ht="38.25" x14ac:dyDescent="0.2">
      <c r="A167" s="51" t="s">
        <v>161</v>
      </c>
      <c r="B167" s="8" t="s">
        <v>33</v>
      </c>
      <c r="C167" s="8" t="s">
        <v>146</v>
      </c>
      <c r="D167" s="8" t="s">
        <v>170</v>
      </c>
      <c r="E167" s="8" t="s">
        <v>72</v>
      </c>
      <c r="F167" s="8" t="s">
        <v>150</v>
      </c>
      <c r="G167" s="8" t="s">
        <v>36</v>
      </c>
      <c r="H167" s="34">
        <v>200</v>
      </c>
      <c r="I167" s="58">
        <f t="shared" si="26"/>
        <v>1</v>
      </c>
      <c r="J167" s="58">
        <f t="shared" si="26"/>
        <v>0</v>
      </c>
      <c r="K167" s="63">
        <f t="shared" si="21"/>
        <v>0</v>
      </c>
    </row>
    <row r="168" spans="1:11" ht="51" x14ac:dyDescent="0.2">
      <c r="A168" s="34" t="s">
        <v>162</v>
      </c>
      <c r="B168" s="8" t="s">
        <v>33</v>
      </c>
      <c r="C168" s="8" t="s">
        <v>146</v>
      </c>
      <c r="D168" s="8" t="s">
        <v>170</v>
      </c>
      <c r="E168" s="8" t="s">
        <v>72</v>
      </c>
      <c r="F168" s="8" t="s">
        <v>150</v>
      </c>
      <c r="G168" s="8" t="s">
        <v>36</v>
      </c>
      <c r="H168" s="34">
        <v>240</v>
      </c>
      <c r="I168" s="58">
        <v>1</v>
      </c>
      <c r="J168" s="58">
        <v>0</v>
      </c>
      <c r="K168" s="63">
        <f t="shared" si="21"/>
        <v>0</v>
      </c>
    </row>
    <row r="169" spans="1:11" s="59" customFormat="1" x14ac:dyDescent="0.2">
      <c r="A169" s="13" t="s">
        <v>37</v>
      </c>
      <c r="B169" s="79" t="s">
        <v>141</v>
      </c>
      <c r="C169" s="79"/>
      <c r="D169" s="79"/>
      <c r="E169" s="79"/>
      <c r="F169" s="79"/>
      <c r="G169" s="79"/>
      <c r="H169" s="79"/>
      <c r="I169" s="64">
        <f t="shared" ref="I169:J174" si="27">I170</f>
        <v>337.3</v>
      </c>
      <c r="J169" s="64">
        <f t="shared" si="27"/>
        <v>176.98645999999999</v>
      </c>
      <c r="K169" s="63">
        <f t="shared" si="21"/>
        <v>52.471526830714495</v>
      </c>
    </row>
    <row r="170" spans="1:11" x14ac:dyDescent="0.2">
      <c r="A170" s="23" t="s">
        <v>38</v>
      </c>
      <c r="B170" s="80" t="s">
        <v>141</v>
      </c>
      <c r="C170" s="80" t="s">
        <v>146</v>
      </c>
      <c r="D170" s="80"/>
      <c r="E170" s="80"/>
      <c r="F170" s="80"/>
      <c r="G170" s="80"/>
      <c r="H170" s="80"/>
      <c r="I170" s="58">
        <f t="shared" si="27"/>
        <v>337.3</v>
      </c>
      <c r="J170" s="58">
        <f t="shared" si="27"/>
        <v>176.98645999999999</v>
      </c>
      <c r="K170" s="63">
        <f t="shared" si="21"/>
        <v>52.471526830714495</v>
      </c>
    </row>
    <row r="171" spans="1:11" ht="38.25" x14ac:dyDescent="0.2">
      <c r="A171" s="34" t="s">
        <v>169</v>
      </c>
      <c r="B171" s="80" t="s">
        <v>141</v>
      </c>
      <c r="C171" s="80" t="s">
        <v>146</v>
      </c>
      <c r="D171" s="10">
        <v>89</v>
      </c>
      <c r="E171" s="10"/>
      <c r="F171" s="10"/>
      <c r="G171" s="10"/>
      <c r="H171" s="10"/>
      <c r="I171" s="58">
        <f t="shared" si="27"/>
        <v>337.3</v>
      </c>
      <c r="J171" s="58">
        <f t="shared" si="27"/>
        <v>176.98645999999999</v>
      </c>
      <c r="K171" s="63">
        <f t="shared" si="21"/>
        <v>52.471526830714495</v>
      </c>
    </row>
    <row r="172" spans="1:11" ht="63.75" x14ac:dyDescent="0.2">
      <c r="A172" s="34" t="s">
        <v>171</v>
      </c>
      <c r="B172" s="80" t="s">
        <v>141</v>
      </c>
      <c r="C172" s="80" t="s">
        <v>146</v>
      </c>
      <c r="D172" s="10" t="s">
        <v>170</v>
      </c>
      <c r="E172" s="10">
        <v>1</v>
      </c>
      <c r="F172" s="10" t="s">
        <v>150</v>
      </c>
      <c r="G172" s="10"/>
      <c r="H172" s="10"/>
      <c r="I172" s="58">
        <f t="shared" si="27"/>
        <v>337.3</v>
      </c>
      <c r="J172" s="58">
        <f t="shared" si="27"/>
        <v>176.98645999999999</v>
      </c>
      <c r="K172" s="63">
        <f t="shared" si="21"/>
        <v>52.471526830714495</v>
      </c>
    </row>
    <row r="173" spans="1:11" ht="38.25" x14ac:dyDescent="0.2">
      <c r="A173" s="8" t="s">
        <v>39</v>
      </c>
      <c r="B173" s="80" t="s">
        <v>141</v>
      </c>
      <c r="C173" s="80" t="s">
        <v>146</v>
      </c>
      <c r="D173" s="10" t="s">
        <v>170</v>
      </c>
      <c r="E173" s="10">
        <v>1</v>
      </c>
      <c r="F173" s="10" t="s">
        <v>150</v>
      </c>
      <c r="G173" s="10" t="s">
        <v>40</v>
      </c>
      <c r="H173" s="10"/>
      <c r="I173" s="58">
        <f t="shared" si="27"/>
        <v>337.3</v>
      </c>
      <c r="J173" s="58">
        <f t="shared" si="27"/>
        <v>176.98645999999999</v>
      </c>
      <c r="K173" s="63">
        <f t="shared" si="21"/>
        <v>52.471526830714495</v>
      </c>
    </row>
    <row r="174" spans="1:11" ht="25.5" x14ac:dyDescent="0.2">
      <c r="A174" s="8" t="s">
        <v>41</v>
      </c>
      <c r="B174" s="80" t="s">
        <v>141</v>
      </c>
      <c r="C174" s="80" t="s">
        <v>146</v>
      </c>
      <c r="D174" s="10" t="s">
        <v>170</v>
      </c>
      <c r="E174" s="10">
        <v>1</v>
      </c>
      <c r="F174" s="10" t="s">
        <v>150</v>
      </c>
      <c r="G174" s="10" t="s">
        <v>40</v>
      </c>
      <c r="H174" s="10" t="s">
        <v>42</v>
      </c>
      <c r="I174" s="58">
        <f t="shared" si="27"/>
        <v>337.3</v>
      </c>
      <c r="J174" s="58">
        <f t="shared" si="27"/>
        <v>176.98645999999999</v>
      </c>
      <c r="K174" s="63">
        <f t="shared" si="21"/>
        <v>52.471526830714495</v>
      </c>
    </row>
    <row r="175" spans="1:11" ht="26.25" customHeight="1" x14ac:dyDescent="0.2">
      <c r="A175" s="8" t="s">
        <v>43</v>
      </c>
      <c r="B175" s="80" t="s">
        <v>141</v>
      </c>
      <c r="C175" s="80" t="s">
        <v>146</v>
      </c>
      <c r="D175" s="10" t="s">
        <v>170</v>
      </c>
      <c r="E175" s="10">
        <v>1</v>
      </c>
      <c r="F175" s="10" t="s">
        <v>150</v>
      </c>
      <c r="G175" s="10" t="s">
        <v>40</v>
      </c>
      <c r="H175" s="10" t="s">
        <v>44</v>
      </c>
      <c r="I175" s="58">
        <v>337.3</v>
      </c>
      <c r="J175" s="58">
        <v>176.98645999999999</v>
      </c>
      <c r="K175" s="63">
        <f t="shared" si="21"/>
        <v>52.471526830714495</v>
      </c>
    </row>
    <row r="176" spans="1:11" ht="25.5" x14ac:dyDescent="0.2">
      <c r="A176" s="24" t="s">
        <v>45</v>
      </c>
      <c r="B176" s="13" t="s">
        <v>46</v>
      </c>
      <c r="C176" s="13"/>
      <c r="D176" s="13"/>
      <c r="E176" s="13"/>
      <c r="F176" s="13"/>
      <c r="G176" s="13"/>
      <c r="H176" s="13"/>
      <c r="I176" s="64">
        <f t="shared" ref="I176:J181" si="28">I177</f>
        <v>5</v>
      </c>
      <c r="J176" s="64">
        <f t="shared" si="28"/>
        <v>0</v>
      </c>
      <c r="K176" s="63">
        <f t="shared" si="21"/>
        <v>0</v>
      </c>
    </row>
    <row r="177" spans="1:11" ht="38.25" x14ac:dyDescent="0.2">
      <c r="A177" s="49" t="s">
        <v>1</v>
      </c>
      <c r="B177" s="8" t="s">
        <v>46</v>
      </c>
      <c r="C177" s="8" t="s">
        <v>146</v>
      </c>
      <c r="D177" s="8"/>
      <c r="E177" s="8"/>
      <c r="F177" s="8"/>
      <c r="G177" s="8"/>
      <c r="H177" s="8"/>
      <c r="I177" s="58">
        <f t="shared" si="28"/>
        <v>5</v>
      </c>
      <c r="J177" s="58">
        <f t="shared" si="28"/>
        <v>0</v>
      </c>
      <c r="K177" s="63">
        <f t="shared" si="21"/>
        <v>0</v>
      </c>
    </row>
    <row r="178" spans="1:11" ht="38.25" x14ac:dyDescent="0.2">
      <c r="A178" s="34" t="s">
        <v>169</v>
      </c>
      <c r="B178" s="8" t="s">
        <v>46</v>
      </c>
      <c r="C178" s="8" t="s">
        <v>146</v>
      </c>
      <c r="D178" s="8" t="s">
        <v>170</v>
      </c>
      <c r="E178" s="8"/>
      <c r="F178" s="8"/>
      <c r="G178" s="8"/>
      <c r="H178" s="8"/>
      <c r="I178" s="58">
        <f t="shared" si="28"/>
        <v>5</v>
      </c>
      <c r="J178" s="58">
        <f t="shared" si="28"/>
        <v>0</v>
      </c>
      <c r="K178" s="63">
        <f t="shared" si="21"/>
        <v>0</v>
      </c>
    </row>
    <row r="179" spans="1:11" ht="63.75" x14ac:dyDescent="0.2">
      <c r="A179" s="34" t="s">
        <v>171</v>
      </c>
      <c r="B179" s="8" t="s">
        <v>46</v>
      </c>
      <c r="C179" s="8" t="s">
        <v>146</v>
      </c>
      <c r="D179" s="8" t="s">
        <v>170</v>
      </c>
      <c r="E179" s="8" t="s">
        <v>72</v>
      </c>
      <c r="F179" s="8"/>
      <c r="G179" s="8"/>
      <c r="H179" s="8"/>
      <c r="I179" s="58">
        <f t="shared" si="28"/>
        <v>5</v>
      </c>
      <c r="J179" s="58">
        <f t="shared" si="28"/>
        <v>0</v>
      </c>
      <c r="K179" s="63">
        <f t="shared" si="21"/>
        <v>0</v>
      </c>
    </row>
    <row r="180" spans="1:11" ht="25.5" x14ac:dyDescent="0.2">
      <c r="A180" s="4" t="s">
        <v>47</v>
      </c>
      <c r="B180" s="8" t="s">
        <v>46</v>
      </c>
      <c r="C180" s="8" t="s">
        <v>146</v>
      </c>
      <c r="D180" s="8" t="s">
        <v>170</v>
      </c>
      <c r="E180" s="8" t="s">
        <v>72</v>
      </c>
      <c r="F180" s="8" t="s">
        <v>150</v>
      </c>
      <c r="G180" s="8" t="s">
        <v>48</v>
      </c>
      <c r="H180" s="8"/>
      <c r="I180" s="48">
        <f t="shared" si="28"/>
        <v>5</v>
      </c>
      <c r="J180" s="48">
        <f t="shared" si="28"/>
        <v>0</v>
      </c>
      <c r="K180" s="63">
        <f t="shared" si="21"/>
        <v>0</v>
      </c>
    </row>
    <row r="181" spans="1:11" ht="25.5" x14ac:dyDescent="0.2">
      <c r="A181" s="24" t="s">
        <v>49</v>
      </c>
      <c r="B181" s="8" t="s">
        <v>46</v>
      </c>
      <c r="C181" s="8" t="s">
        <v>146</v>
      </c>
      <c r="D181" s="8" t="s">
        <v>170</v>
      </c>
      <c r="E181" s="8" t="s">
        <v>72</v>
      </c>
      <c r="F181" s="8" t="s">
        <v>150</v>
      </c>
      <c r="G181" s="8" t="s">
        <v>48</v>
      </c>
      <c r="H181" s="8" t="s">
        <v>50</v>
      </c>
      <c r="I181" s="48">
        <f t="shared" si="28"/>
        <v>5</v>
      </c>
      <c r="J181" s="48">
        <f t="shared" si="28"/>
        <v>0</v>
      </c>
      <c r="K181" s="63">
        <f t="shared" si="21"/>
        <v>0</v>
      </c>
    </row>
    <row r="182" spans="1:11" ht="14.25" customHeight="1" x14ac:dyDescent="0.2">
      <c r="A182" s="25" t="s">
        <v>51</v>
      </c>
      <c r="B182" s="23" t="s">
        <v>46</v>
      </c>
      <c r="C182" s="23" t="s">
        <v>146</v>
      </c>
      <c r="D182" s="23" t="s">
        <v>170</v>
      </c>
      <c r="E182" s="23" t="s">
        <v>72</v>
      </c>
      <c r="F182" s="23" t="s">
        <v>150</v>
      </c>
      <c r="G182" s="23" t="s">
        <v>48</v>
      </c>
      <c r="H182" s="23" t="s">
        <v>52</v>
      </c>
      <c r="I182" s="38">
        <v>5</v>
      </c>
      <c r="J182" s="38">
        <v>0</v>
      </c>
      <c r="K182" s="63">
        <f t="shared" si="21"/>
        <v>0</v>
      </c>
    </row>
  </sheetData>
  <sheetProtection selectLockedCells="1" selectUnlockedCells="1"/>
  <autoFilter ref="A9:K182"/>
  <mergeCells count="12">
    <mergeCell ref="C7:C8"/>
    <mergeCell ref="D7:G8"/>
    <mergeCell ref="H7:H8"/>
    <mergeCell ref="I2:K2"/>
    <mergeCell ref="I3:K3"/>
    <mergeCell ref="A5:K5"/>
    <mergeCell ref="H6:K6"/>
    <mergeCell ref="A7:A8"/>
    <mergeCell ref="B7:B8"/>
    <mergeCell ref="I7:I8"/>
    <mergeCell ref="J7:J8"/>
    <mergeCell ref="K7:K8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zoomScale="90" zoomScaleSheetLayoutView="90" workbookViewId="0">
      <selection activeCell="C2" sqref="C2:E2"/>
    </sheetView>
  </sheetViews>
  <sheetFormatPr defaultRowHeight="12.75" x14ac:dyDescent="0.2"/>
  <cols>
    <col min="1" max="1" width="37.1640625" style="29" customWidth="1"/>
    <col min="2" max="2" width="70.5" style="29" customWidth="1"/>
    <col min="3" max="3" width="18.6640625" style="29" customWidth="1"/>
    <col min="4" max="4" width="19.33203125" style="29" customWidth="1"/>
    <col min="5" max="5" width="18" style="29" customWidth="1"/>
    <col min="6" max="6" width="24" style="29" customWidth="1"/>
    <col min="7" max="7" width="17.33203125" style="29" customWidth="1"/>
    <col min="8" max="8" width="17.5" style="29" customWidth="1"/>
    <col min="9" max="9" width="17" style="29" customWidth="1"/>
    <col min="10" max="16384" width="9.33203125" style="29"/>
  </cols>
  <sheetData>
    <row r="1" spans="1:9" ht="57" customHeight="1" x14ac:dyDescent="0.2">
      <c r="B1" s="85"/>
      <c r="C1" s="148" t="s">
        <v>279</v>
      </c>
      <c r="D1" s="148"/>
      <c r="E1" s="148"/>
      <c r="F1" s="86"/>
    </row>
    <row r="2" spans="1:9" ht="19.5" customHeight="1" x14ac:dyDescent="0.2">
      <c r="A2" s="87"/>
      <c r="B2" s="88"/>
      <c r="C2" s="149" t="s">
        <v>280</v>
      </c>
      <c r="D2" s="149"/>
      <c r="E2" s="149"/>
      <c r="F2" s="86"/>
    </row>
    <row r="3" spans="1:9" ht="18" customHeight="1" x14ac:dyDescent="0.2">
      <c r="B3" s="87"/>
      <c r="C3" s="162"/>
      <c r="D3" s="162"/>
      <c r="E3" s="162"/>
      <c r="F3" s="86"/>
    </row>
    <row r="4" spans="1:9" ht="52.5" customHeight="1" x14ac:dyDescent="0.2">
      <c r="A4" s="159" t="s">
        <v>276</v>
      </c>
      <c r="B4" s="159"/>
      <c r="C4" s="159"/>
      <c r="D4" s="159"/>
      <c r="E4" s="159"/>
      <c r="F4" s="86"/>
    </row>
    <row r="5" spans="1:9" x14ac:dyDescent="0.2">
      <c r="A5" s="89"/>
      <c r="B5" s="86"/>
      <c r="C5" s="86"/>
      <c r="D5" s="86"/>
      <c r="E5" s="86"/>
      <c r="F5" s="90"/>
    </row>
    <row r="6" spans="1:9" ht="36.75" customHeight="1" x14ac:dyDescent="0.25">
      <c r="A6" s="160" t="s">
        <v>74</v>
      </c>
      <c r="B6" s="161" t="s">
        <v>53</v>
      </c>
      <c r="C6" s="152" t="s">
        <v>263</v>
      </c>
      <c r="D6" s="152" t="s">
        <v>264</v>
      </c>
      <c r="E6" s="153" t="s">
        <v>265</v>
      </c>
      <c r="F6" s="90"/>
      <c r="H6" s="91"/>
      <c r="I6" s="92"/>
    </row>
    <row r="7" spans="1:9" ht="36" customHeight="1" x14ac:dyDescent="0.2">
      <c r="A7" s="160"/>
      <c r="B7" s="161"/>
      <c r="C7" s="152"/>
      <c r="D7" s="152"/>
      <c r="E7" s="152"/>
      <c r="F7" s="31"/>
      <c r="H7" s="92"/>
      <c r="I7" s="92"/>
    </row>
    <row r="8" spans="1:9" ht="15.75" x14ac:dyDescent="0.25">
      <c r="A8" s="93" t="s">
        <v>72</v>
      </c>
      <c r="B8" s="94" t="s">
        <v>54</v>
      </c>
      <c r="C8" s="94" t="s">
        <v>76</v>
      </c>
      <c r="D8" s="94" t="s">
        <v>77</v>
      </c>
      <c r="E8" s="95">
        <v>5</v>
      </c>
      <c r="F8" s="31"/>
      <c r="H8" s="92"/>
      <c r="I8" s="92"/>
    </row>
    <row r="9" spans="1:9" ht="33.75" customHeight="1" x14ac:dyDescent="0.25">
      <c r="A9" s="96" t="s">
        <v>55</v>
      </c>
      <c r="B9" s="97" t="s">
        <v>56</v>
      </c>
      <c r="C9" s="98">
        <v>0</v>
      </c>
      <c r="D9" s="98">
        <v>-106.9</v>
      </c>
      <c r="E9" s="98"/>
      <c r="F9" s="99"/>
      <c r="G9" s="99"/>
      <c r="H9" s="99"/>
    </row>
    <row r="10" spans="1:9" ht="15" x14ac:dyDescent="0.2">
      <c r="A10" s="96" t="s">
        <v>57</v>
      </c>
      <c r="B10" s="101" t="s">
        <v>58</v>
      </c>
      <c r="C10" s="28">
        <f t="shared" ref="C10:C11" si="0">C11</f>
        <v>-28175.1</v>
      </c>
      <c r="D10" s="28">
        <f>D11</f>
        <v>-9501.7000000000007</v>
      </c>
      <c r="E10" s="28"/>
    </row>
    <row r="11" spans="1:9" ht="28.5" x14ac:dyDescent="0.2">
      <c r="A11" s="96" t="s">
        <v>59</v>
      </c>
      <c r="B11" s="100" t="s">
        <v>60</v>
      </c>
      <c r="C11" s="28">
        <f t="shared" si="0"/>
        <v>-28175.1</v>
      </c>
      <c r="D11" s="28">
        <f>D12</f>
        <v>-9501.7000000000007</v>
      </c>
      <c r="E11" s="28"/>
      <c r="F11" s="30"/>
    </row>
    <row r="12" spans="1:9" ht="28.5" x14ac:dyDescent="0.2">
      <c r="A12" s="96" t="s">
        <v>61</v>
      </c>
      <c r="B12" s="100" t="s">
        <v>62</v>
      </c>
      <c r="C12" s="28">
        <v>-28175.1</v>
      </c>
      <c r="D12" s="28">
        <v>-9501.7000000000007</v>
      </c>
      <c r="E12" s="28"/>
      <c r="F12" s="31" t="s">
        <v>247</v>
      </c>
    </row>
    <row r="13" spans="1:9" ht="15" x14ac:dyDescent="0.2">
      <c r="A13" s="96" t="s">
        <v>63</v>
      </c>
      <c r="B13" s="101" t="s">
        <v>64</v>
      </c>
      <c r="C13" s="28">
        <f t="shared" ref="C13:C14" si="1">C14</f>
        <v>28567.8</v>
      </c>
      <c r="D13" s="28">
        <f>D14</f>
        <v>9394.7999999999993</v>
      </c>
      <c r="E13" s="28"/>
      <c r="F13" s="30"/>
    </row>
    <row r="14" spans="1:9" ht="28.5" x14ac:dyDescent="0.2">
      <c r="A14" s="96" t="s">
        <v>65</v>
      </c>
      <c r="B14" s="100" t="s">
        <v>66</v>
      </c>
      <c r="C14" s="28">
        <f t="shared" si="1"/>
        <v>28567.8</v>
      </c>
      <c r="D14" s="28">
        <f>D15</f>
        <v>9394.7999999999993</v>
      </c>
      <c r="E14" s="28"/>
      <c r="F14" s="30"/>
    </row>
    <row r="15" spans="1:9" ht="28.5" x14ac:dyDescent="0.2">
      <c r="A15" s="96" t="s">
        <v>67</v>
      </c>
      <c r="B15" s="100" t="s">
        <v>68</v>
      </c>
      <c r="C15" s="28">
        <v>28567.8</v>
      </c>
      <c r="D15" s="28">
        <v>9394.7999999999993</v>
      </c>
      <c r="E15" s="28"/>
      <c r="F15" s="32" t="s">
        <v>248</v>
      </c>
      <c r="G15" s="33"/>
    </row>
  </sheetData>
  <sheetProtection selectLockedCells="1" selectUnlockedCells="1"/>
  <mergeCells count="9">
    <mergeCell ref="C1:E1"/>
    <mergeCell ref="C2:E2"/>
    <mergeCell ref="A4:E4"/>
    <mergeCell ref="A6:A7"/>
    <mergeCell ref="B6:B7"/>
    <mergeCell ref="C3:E3"/>
    <mergeCell ref="C6:C7"/>
    <mergeCell ref="D6:D7"/>
    <mergeCell ref="E6:E7"/>
  </mergeCells>
  <phoneticPr fontId="27" type="noConversion"/>
  <conditionalFormatting sqref="A5">
    <cfRule type="expression" dxfId="1" priority="1" stopIfTrue="1">
      <formula>$F5&lt;&gt;""</formula>
    </cfRule>
  </conditionalFormatting>
  <conditionalFormatting sqref="A2 B1:B3">
    <cfRule type="expression" dxfId="0" priority="2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Приложение 1 </vt:lpstr>
      <vt:lpstr>Приложение 2</vt:lpstr>
      <vt:lpstr>Приложение 7</vt:lpstr>
      <vt:lpstr>'Приложение 2'!Excel_BuiltIn__FilterDatabase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2022-06-17T08:25:14Z</cp:lastPrinted>
  <dcterms:created xsi:type="dcterms:W3CDTF">2021-10-26T12:21:34Z</dcterms:created>
  <dcterms:modified xsi:type="dcterms:W3CDTF">2022-07-12T13:41:11Z</dcterms:modified>
</cp:coreProperties>
</file>