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андросова\постановления, решения\нпа 2022\постановление №26 от 14.04.22\"/>
    </mc:Choice>
  </mc:AlternateContent>
  <bookViews>
    <workbookView xWindow="0" yWindow="0" windowWidth="15330" windowHeight="5445" tabRatio="500" activeTab="2"/>
  </bookViews>
  <sheets>
    <sheet name="Приложение 1 " sheetId="3" r:id="rId1"/>
    <sheet name="Приложение 2" sheetId="5" r:id="rId2"/>
    <sheet name="Приложение 7" sheetId="6" r:id="rId3"/>
  </sheets>
  <definedNames>
    <definedName name="_xlnm._FilterDatabase" localSheetId="0" hidden="1">'Приложение 1 '!$A$10:$E$10</definedName>
    <definedName name="_xlnm._FilterDatabase" localSheetId="1" hidden="1">'Приложение 2'!$A$9:$K$167</definedName>
    <definedName name="Excel_BuiltIn__FilterDatabase" localSheetId="1">'Приложение 2'!$A$9:$K$160</definedName>
    <definedName name="_xlnm.Print_Titles" localSheetId="2">'Приложение 7'!$8:$8</definedName>
    <definedName name="_xlnm.Print_Area" localSheetId="0">'Приложение 1 '!$A$1:$E$53</definedName>
    <definedName name="_xlnm.Print_Area" localSheetId="1">'Приложение 2'!$A$2:$K$167</definedName>
    <definedName name="_xlnm.Print_Area" localSheetId="2">'Приложение 7'!$A$1:$E$19</definedName>
  </definedNames>
  <calcPr calcId="162913" calcOnSave="0"/>
</workbook>
</file>

<file path=xl/calcChain.xml><?xml version="1.0" encoding="utf-8"?>
<calcChain xmlns="http://schemas.openxmlformats.org/spreadsheetml/2006/main">
  <c r="D15" i="6" l="1"/>
  <c r="D14" i="6" s="1"/>
  <c r="D18" i="6"/>
  <c r="D17" i="6" s="1"/>
  <c r="K21" i="5"/>
  <c r="K32" i="5"/>
  <c r="K33" i="5"/>
  <c r="K40" i="5"/>
  <c r="K46" i="5"/>
  <c r="K52" i="5"/>
  <c r="K59" i="5"/>
  <c r="K61" i="5"/>
  <c r="K68" i="5"/>
  <c r="K91" i="5"/>
  <c r="K100" i="5"/>
  <c r="K117" i="5"/>
  <c r="K120" i="5"/>
  <c r="K132" i="5"/>
  <c r="K135" i="5"/>
  <c r="K138" i="5"/>
  <c r="K146" i="5"/>
  <c r="K153" i="5"/>
  <c r="K160" i="5"/>
  <c r="K167" i="5"/>
  <c r="J134" i="5"/>
  <c r="J133" i="5" s="1"/>
  <c r="E16" i="3"/>
  <c r="E19" i="3"/>
  <c r="E23" i="3"/>
  <c r="E25" i="3"/>
  <c r="E28" i="3"/>
  <c r="E32" i="3"/>
  <c r="E34" i="3"/>
  <c r="E39" i="3"/>
  <c r="E41" i="3"/>
  <c r="E43" i="3"/>
  <c r="E46" i="3"/>
  <c r="E48" i="3"/>
  <c r="J166" i="5"/>
  <c r="J165" i="5" s="1"/>
  <c r="J164" i="5" s="1"/>
  <c r="J163" i="5" s="1"/>
  <c r="J162" i="5" s="1"/>
  <c r="J161" i="5" s="1"/>
  <c r="J159" i="5"/>
  <c r="J158" i="5" s="1"/>
  <c r="J157" i="5" s="1"/>
  <c r="J156" i="5" s="1"/>
  <c r="J155" i="5" s="1"/>
  <c r="J154" i="5" s="1"/>
  <c r="J152" i="5"/>
  <c r="J151" i="5"/>
  <c r="J150" i="5" s="1"/>
  <c r="J149" i="5" s="1"/>
  <c r="J148" i="5" s="1"/>
  <c r="J147" i="5" s="1"/>
  <c r="J145" i="5"/>
  <c r="J144" i="5" s="1"/>
  <c r="J143" i="5" s="1"/>
  <c r="J142" i="5" s="1"/>
  <c r="J141" i="5" s="1"/>
  <c r="J140" i="5" s="1"/>
  <c r="J139" i="5" s="1"/>
  <c r="J137" i="5"/>
  <c r="J136" i="5" s="1"/>
  <c r="J131" i="5"/>
  <c r="J130" i="5" s="1"/>
  <c r="J126" i="5"/>
  <c r="J119" i="5"/>
  <c r="J118" i="5" s="1"/>
  <c r="J116" i="5"/>
  <c r="J115" i="5" s="1"/>
  <c r="J111" i="5"/>
  <c r="J110" i="5" s="1"/>
  <c r="J109" i="5" s="1"/>
  <c r="J107" i="5"/>
  <c r="J106" i="5" s="1"/>
  <c r="J105" i="5" s="1"/>
  <c r="J99" i="5"/>
  <c r="J98" i="5" s="1"/>
  <c r="J96" i="5"/>
  <c r="J95" i="5" s="1"/>
  <c r="J90" i="5"/>
  <c r="J89" i="5" s="1"/>
  <c r="J88" i="5" s="1"/>
  <c r="J86" i="5"/>
  <c r="J85" i="5" s="1"/>
  <c r="J81" i="5" s="1"/>
  <c r="J83" i="5"/>
  <c r="J82" i="5" s="1"/>
  <c r="J78" i="5"/>
  <c r="J77" i="5" s="1"/>
  <c r="J76" i="5" s="1"/>
  <c r="J75" i="5" s="1"/>
  <c r="J74" i="5" s="1"/>
  <c r="J70" i="5"/>
  <c r="J69" i="5" s="1"/>
  <c r="J67" i="5"/>
  <c r="J66" i="5" s="1"/>
  <c r="J65" i="5" s="1"/>
  <c r="J64" i="5" s="1"/>
  <c r="J63" i="5" s="1"/>
  <c r="J62" i="5" s="1"/>
  <c r="J60" i="5"/>
  <c r="J58" i="5"/>
  <c r="J57" i="5" s="1"/>
  <c r="J51" i="5"/>
  <c r="J50" i="5" s="1"/>
  <c r="J49" i="5" s="1"/>
  <c r="J48" i="5" s="1"/>
  <c r="J47" i="5" s="1"/>
  <c r="J45" i="5"/>
  <c r="J44" i="5" s="1"/>
  <c r="J43" i="5" s="1"/>
  <c r="J42" i="5" s="1"/>
  <c r="J41" i="5" s="1"/>
  <c r="J39" i="5"/>
  <c r="J36" i="5"/>
  <c r="J35" i="5" s="1"/>
  <c r="J34" i="5" s="1"/>
  <c r="J31" i="5"/>
  <c r="J29" i="5"/>
  <c r="J28" i="5" s="1"/>
  <c r="J26" i="5"/>
  <c r="J25" i="5" s="1"/>
  <c r="J20" i="5"/>
  <c r="J19" i="5"/>
  <c r="J18" i="5"/>
  <c r="J16" i="5"/>
  <c r="J15" i="5" s="1"/>
  <c r="K98" i="5" l="1"/>
  <c r="K39" i="5"/>
  <c r="J56" i="5"/>
  <c r="J38" i="5"/>
  <c r="K99" i="5"/>
  <c r="K58" i="5"/>
  <c r="K145" i="5"/>
  <c r="K144" i="5"/>
  <c r="K159" i="5"/>
  <c r="K119" i="5"/>
  <c r="J114" i="5"/>
  <c r="J104" i="5"/>
  <c r="J24" i="5"/>
  <c r="J14" i="5"/>
  <c r="J125" i="5"/>
  <c r="J124" i="5"/>
  <c r="J129" i="5"/>
  <c r="J80" i="5"/>
  <c r="J94" i="5"/>
  <c r="D51" i="3"/>
  <c r="E51" i="3" s="1"/>
  <c r="D50" i="3"/>
  <c r="D47" i="3"/>
  <c r="E47" i="3" s="1"/>
  <c r="D45" i="3"/>
  <c r="D42" i="3"/>
  <c r="D37" i="3"/>
  <c r="D36" i="3"/>
  <c r="D33" i="3"/>
  <c r="E33" i="3" s="1"/>
  <c r="D31" i="3"/>
  <c r="E31" i="3" s="1"/>
  <c r="D30" i="3"/>
  <c r="E30" i="3" s="1"/>
  <c r="D27" i="3"/>
  <c r="D22" i="3"/>
  <c r="D18" i="3"/>
  <c r="D15" i="3"/>
  <c r="D14" i="3"/>
  <c r="E14" i="3" s="1"/>
  <c r="D13" i="3"/>
  <c r="E13" i="3" s="1"/>
  <c r="I27" i="5"/>
  <c r="I87" i="5"/>
  <c r="K87" i="5" s="1"/>
  <c r="I108" i="5"/>
  <c r="K108" i="5" s="1"/>
  <c r="I97" i="5"/>
  <c r="K97" i="5" s="1"/>
  <c r="I84" i="5"/>
  <c r="K84" i="5" s="1"/>
  <c r="I30" i="5"/>
  <c r="K30" i="5" s="1"/>
  <c r="I37" i="5"/>
  <c r="K37" i="5" s="1"/>
  <c r="I20" i="5"/>
  <c r="I17" i="5"/>
  <c r="C51" i="3"/>
  <c r="C33" i="3"/>
  <c r="I71" i="5"/>
  <c r="K71" i="5" s="1"/>
  <c r="C42" i="3"/>
  <c r="C40" i="3" s="1"/>
  <c r="I127" i="5"/>
  <c r="K127" i="5" s="1"/>
  <c r="I90" i="5"/>
  <c r="I126" i="5"/>
  <c r="C15" i="6"/>
  <c r="C14" i="6" s="1"/>
  <c r="C18" i="6"/>
  <c r="C17" i="6" s="1"/>
  <c r="I39" i="5"/>
  <c r="I38" i="5" s="1"/>
  <c r="I45" i="5"/>
  <c r="I51" i="5"/>
  <c r="I50" i="5" s="1"/>
  <c r="I58" i="5"/>
  <c r="I60" i="5"/>
  <c r="K60" i="5" s="1"/>
  <c r="I67" i="5"/>
  <c r="I66" i="5" s="1"/>
  <c r="I79" i="5"/>
  <c r="K79" i="5" s="1"/>
  <c r="I86" i="5"/>
  <c r="I99" i="5"/>
  <c r="I98" i="5" s="1"/>
  <c r="I112" i="5"/>
  <c r="K112" i="5" s="1"/>
  <c r="I116" i="5"/>
  <c r="I115" i="5" s="1"/>
  <c r="K115" i="5" s="1"/>
  <c r="I119" i="5"/>
  <c r="I118" i="5" s="1"/>
  <c r="K118" i="5" s="1"/>
  <c r="I131" i="5"/>
  <c r="I130" i="5" s="1"/>
  <c r="K130" i="5" s="1"/>
  <c r="I134" i="5"/>
  <c r="I137" i="5"/>
  <c r="I136" i="5" s="1"/>
  <c r="K136" i="5" s="1"/>
  <c r="I145" i="5"/>
  <c r="I144" i="5" s="1"/>
  <c r="I143" i="5" s="1"/>
  <c r="I142" i="5" s="1"/>
  <c r="I152" i="5"/>
  <c r="I159" i="5"/>
  <c r="I158" i="5" s="1"/>
  <c r="I166" i="5"/>
  <c r="C15" i="3"/>
  <c r="C14" i="3" s="1"/>
  <c r="C13" i="3" s="1"/>
  <c r="C18" i="3"/>
  <c r="C17" i="3" s="1"/>
  <c r="C22" i="3"/>
  <c r="C21" i="3" s="1"/>
  <c r="C27" i="3"/>
  <c r="C26" i="3" s="1"/>
  <c r="C24" i="3" s="1"/>
  <c r="C31" i="3"/>
  <c r="C30" i="3" s="1"/>
  <c r="C29" i="3" s="1"/>
  <c r="C36" i="3"/>
  <c r="C37" i="3"/>
  <c r="C45" i="3"/>
  <c r="C47" i="3"/>
  <c r="C50" i="3"/>
  <c r="C49" i="3" s="1"/>
  <c r="I29" i="5"/>
  <c r="K29" i="5" s="1"/>
  <c r="I26" i="5" l="1"/>
  <c r="K27" i="5"/>
  <c r="J13" i="5"/>
  <c r="I133" i="5"/>
  <c r="K133" i="5" s="1"/>
  <c r="K134" i="5"/>
  <c r="I65" i="5"/>
  <c r="K65" i="5" s="1"/>
  <c r="K66" i="5"/>
  <c r="I125" i="5"/>
  <c r="K125" i="5" s="1"/>
  <c r="K126" i="5"/>
  <c r="I19" i="5"/>
  <c r="K20" i="5"/>
  <c r="D49" i="3"/>
  <c r="E49" i="3" s="1"/>
  <c r="E50" i="3"/>
  <c r="J23" i="5"/>
  <c r="I89" i="5"/>
  <c r="K90" i="5"/>
  <c r="J103" i="5"/>
  <c r="K137" i="5"/>
  <c r="K116" i="5"/>
  <c r="E15" i="3"/>
  <c r="E36" i="3"/>
  <c r="J93" i="5"/>
  <c r="J113" i="5"/>
  <c r="K113" i="5" s="1"/>
  <c r="K131" i="5"/>
  <c r="I16" i="5"/>
  <c r="K17" i="5"/>
  <c r="I165" i="5"/>
  <c r="K166" i="5"/>
  <c r="I49" i="5"/>
  <c r="K50" i="5"/>
  <c r="D17" i="3"/>
  <c r="E17" i="3" s="1"/>
  <c r="E18" i="3"/>
  <c r="J73" i="5"/>
  <c r="I157" i="5"/>
  <c r="K158" i="5"/>
  <c r="I44" i="5"/>
  <c r="K45" i="5"/>
  <c r="D21" i="3"/>
  <c r="E21" i="3" s="1"/>
  <c r="E22" i="3"/>
  <c r="D40" i="3"/>
  <c r="E40" i="3" s="1"/>
  <c r="E42" i="3"/>
  <c r="J128" i="5"/>
  <c r="K129" i="5"/>
  <c r="K51" i="5"/>
  <c r="J55" i="5"/>
  <c r="I151" i="5"/>
  <c r="K152" i="5"/>
  <c r="D26" i="3"/>
  <c r="E27" i="3"/>
  <c r="D44" i="3"/>
  <c r="E44" i="3" s="1"/>
  <c r="J123" i="5"/>
  <c r="K67" i="5"/>
  <c r="K38" i="5"/>
  <c r="I141" i="5"/>
  <c r="K142" i="5"/>
  <c r="I85" i="5"/>
  <c r="K86" i="5"/>
  <c r="D29" i="3"/>
  <c r="E29" i="3" s="1"/>
  <c r="E45" i="3"/>
  <c r="K143" i="5"/>
  <c r="D35" i="3"/>
  <c r="E35" i="3" s="1"/>
  <c r="C44" i="3"/>
  <c r="C35" i="3" s="1"/>
  <c r="C20" i="3"/>
  <c r="C12" i="3" s="1"/>
  <c r="I96" i="5"/>
  <c r="I107" i="5"/>
  <c r="I70" i="5"/>
  <c r="I78" i="5"/>
  <c r="I83" i="5"/>
  <c r="I57" i="5"/>
  <c r="I111" i="5"/>
  <c r="I36" i="5"/>
  <c r="I129" i="5"/>
  <c r="I128" i="5" s="1"/>
  <c r="I31" i="5"/>
  <c r="I114" i="5"/>
  <c r="I113" i="5" s="1"/>
  <c r="I124" i="5"/>
  <c r="I123" i="5" s="1"/>
  <c r="I122" i="5" s="1"/>
  <c r="I28" i="5" l="1"/>
  <c r="K28" i="5" s="1"/>
  <c r="K31" i="5"/>
  <c r="I77" i="5"/>
  <c r="K78" i="5"/>
  <c r="I88" i="5"/>
  <c r="K88" i="5" s="1"/>
  <c r="K89" i="5"/>
  <c r="I69" i="5"/>
  <c r="K70" i="5"/>
  <c r="J121" i="5"/>
  <c r="K128" i="5"/>
  <c r="I164" i="5"/>
  <c r="K165" i="5"/>
  <c r="D24" i="3"/>
  <c r="E24" i="3" s="1"/>
  <c r="E26" i="3"/>
  <c r="I95" i="5"/>
  <c r="K96" i="5"/>
  <c r="I140" i="5"/>
  <c r="K141" i="5"/>
  <c r="I15" i="5"/>
  <c r="K16" i="5"/>
  <c r="I35" i="5"/>
  <c r="K36" i="5"/>
  <c r="I150" i="5"/>
  <c r="K151" i="5"/>
  <c r="I110" i="5"/>
  <c r="K111" i="5"/>
  <c r="K114" i="5"/>
  <c r="J92" i="5"/>
  <c r="I25" i="5"/>
  <c r="K25" i="5" s="1"/>
  <c r="K26" i="5"/>
  <c r="I81" i="5"/>
  <c r="K81" i="5" s="1"/>
  <c r="K85" i="5"/>
  <c r="I156" i="5"/>
  <c r="K157" i="5"/>
  <c r="I106" i="5"/>
  <c r="K107" i="5"/>
  <c r="J22" i="5"/>
  <c r="I56" i="5"/>
  <c r="K57" i="5"/>
  <c r="K124" i="5"/>
  <c r="J54" i="5"/>
  <c r="J102" i="5"/>
  <c r="I18" i="5"/>
  <c r="K18" i="5" s="1"/>
  <c r="K19" i="5"/>
  <c r="J12" i="5"/>
  <c r="I82" i="5"/>
  <c r="K83" i="5"/>
  <c r="D20" i="3"/>
  <c r="J122" i="5"/>
  <c r="K122" i="5" s="1"/>
  <c r="K123" i="5"/>
  <c r="I43" i="5"/>
  <c r="K44" i="5"/>
  <c r="I48" i="5"/>
  <c r="K49" i="5"/>
  <c r="C11" i="3"/>
  <c r="I121" i="5"/>
  <c r="I42" i="5" l="1"/>
  <c r="K43" i="5"/>
  <c r="I139" i="5"/>
  <c r="K139" i="5" s="1"/>
  <c r="K140" i="5"/>
  <c r="I149" i="5"/>
  <c r="K150" i="5"/>
  <c r="K69" i="5"/>
  <c r="I64" i="5"/>
  <c r="E20" i="3"/>
  <c r="D12" i="3"/>
  <c r="I34" i="5"/>
  <c r="K34" i="5" s="1"/>
  <c r="K35" i="5"/>
  <c r="I80" i="5"/>
  <c r="K82" i="5"/>
  <c r="J53" i="5"/>
  <c r="I105" i="5"/>
  <c r="K105" i="5" s="1"/>
  <c r="K106" i="5"/>
  <c r="J72" i="5"/>
  <c r="I55" i="5"/>
  <c r="K56" i="5"/>
  <c r="I109" i="5"/>
  <c r="K110" i="5"/>
  <c r="K121" i="5"/>
  <c r="I94" i="5"/>
  <c r="K95" i="5"/>
  <c r="J101" i="5"/>
  <c r="I24" i="5"/>
  <c r="I47" i="5"/>
  <c r="K47" i="5" s="1"/>
  <c r="K48" i="5"/>
  <c r="K15" i="5"/>
  <c r="I14" i="5"/>
  <c r="I163" i="5"/>
  <c r="K164" i="5"/>
  <c r="I76" i="5"/>
  <c r="K77" i="5"/>
  <c r="J11" i="5"/>
  <c r="I155" i="5"/>
  <c r="K156" i="5"/>
  <c r="I23" i="5" l="1"/>
  <c r="K24" i="5"/>
  <c r="K109" i="5"/>
  <c r="I104" i="5"/>
  <c r="I63" i="5"/>
  <c r="K64" i="5"/>
  <c r="I75" i="5"/>
  <c r="K76" i="5"/>
  <c r="I54" i="5"/>
  <c r="K55" i="5"/>
  <c r="K80" i="5"/>
  <c r="I148" i="5"/>
  <c r="K149" i="5"/>
  <c r="I162" i="5"/>
  <c r="K163" i="5"/>
  <c r="I13" i="5"/>
  <c r="K14" i="5"/>
  <c r="I154" i="5"/>
  <c r="K154" i="5" s="1"/>
  <c r="K155" i="5"/>
  <c r="I93" i="5"/>
  <c r="K94" i="5"/>
  <c r="E12" i="3"/>
  <c r="D11" i="3"/>
  <c r="E11" i="3" s="1"/>
  <c r="J10" i="5"/>
  <c r="I41" i="5"/>
  <c r="K41" i="5" s="1"/>
  <c r="K42" i="5"/>
  <c r="I62" i="5" l="1"/>
  <c r="K62" i="5" s="1"/>
  <c r="K63" i="5"/>
  <c r="I12" i="5"/>
  <c r="K12" i="5" s="1"/>
  <c r="K13" i="5"/>
  <c r="I103" i="5"/>
  <c r="K104" i="5"/>
  <c r="I92" i="5"/>
  <c r="K92" i="5" s="1"/>
  <c r="K93" i="5"/>
  <c r="I74" i="5"/>
  <c r="K75" i="5"/>
  <c r="I147" i="5"/>
  <c r="K147" i="5" s="1"/>
  <c r="K148" i="5"/>
  <c r="I53" i="5"/>
  <c r="K53" i="5" s="1"/>
  <c r="K54" i="5"/>
  <c r="I161" i="5"/>
  <c r="K161" i="5" s="1"/>
  <c r="K162" i="5"/>
  <c r="I22" i="5"/>
  <c r="K23" i="5"/>
  <c r="I102" i="5" l="1"/>
  <c r="K103" i="5"/>
  <c r="I11" i="5"/>
  <c r="K11" i="5" s="1"/>
  <c r="K22" i="5"/>
  <c r="K74" i="5"/>
  <c r="I73" i="5"/>
  <c r="K73" i="5" l="1"/>
  <c r="I72" i="5"/>
  <c r="K72" i="5" s="1"/>
  <c r="K102" i="5"/>
  <c r="I101" i="5"/>
  <c r="I10" i="5" l="1"/>
  <c r="K10" i="5" s="1"/>
  <c r="K101" i="5"/>
</calcChain>
</file>

<file path=xl/sharedStrings.xml><?xml version="1.0" encoding="utf-8"?>
<sst xmlns="http://schemas.openxmlformats.org/spreadsheetml/2006/main" count="1028" uniqueCount="270">
  <si>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</si>
  <si>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</si>
  <si>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Обеспечение  деятельности  администрации Семилейского сельского поселения Кочкуровского муниципального района Республики Мордовия</t>
  </si>
  <si>
    <t>Глава Семилейского сельского поселения Кочкуровского муниципального района Республики Мордовия</t>
  </si>
  <si>
    <t>Обеспечение  деятельности  администрации  Семилейского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</si>
  <si>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Семилейского сельского поселения Кочкуровского муниципального района Республики Мордовия</t>
  </si>
  <si>
    <t>Резервный фонд администрации  Семилейского сельского поселения Кочкуровского муниципального района Республики Мордовия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</si>
  <si>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</si>
  <si>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</si>
  <si>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</si>
  <si>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</si>
  <si>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</si>
  <si>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</si>
  <si>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</si>
  <si>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</si>
  <si>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</si>
  <si>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</si>
  <si>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</si>
  <si>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</si>
  <si>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</si>
  <si>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</si>
  <si>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</si>
  <si>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</si>
  <si>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</si>
  <si>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</si>
  <si>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</si>
  <si>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</si>
  <si>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</si>
  <si>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</si>
  <si>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</si>
  <si>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</si>
  <si>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</si>
  <si>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</si>
  <si>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</si>
  <si>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</si>
  <si>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</si>
  <si>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</si>
  <si>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</si>
  <si>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</si>
  <si>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</si>
  <si>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</si>
  <si>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</si>
  <si>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</si>
  <si>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</si>
  <si>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</si>
  <si>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</si>
  <si>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</si>
  <si>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</si>
  <si>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</si>
  <si>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</si>
  <si>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</si>
  <si>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</si>
  <si>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</si>
  <si>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Условно утвержденные расходы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</si>
  <si>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</si>
  <si>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2</t>
  </si>
  <si>
    <t>000 01 00 00 00 00 0000 000</t>
  </si>
  <si>
    <t>ИСТОЧНИКИ ВНУТРЕННЕГО ФИНАНСИРОВАНИЯ ДЕФИЦИТОВ БЮДЖЕТОВ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</si>
  <si>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</si>
  <si>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</si>
  <si>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</si>
  <si>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</si>
  <si>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</si>
  <si>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</si>
  <si>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</si>
  <si>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</si>
  <si>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</si>
  <si>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</si>
  <si>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</si>
  <si>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</si>
  <si>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</si>
  <si>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</si>
  <si>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</si>
  <si>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</si>
  <si>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</si>
  <si>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</si>
  <si>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</si>
  <si>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</si>
  <si>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</si>
  <si>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</si>
  <si>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</si>
  <si>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</si>
  <si>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</si>
  <si>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</si>
  <si>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</si>
  <si>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</si>
  <si>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</si>
  <si>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</si>
  <si>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</si>
  <si>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</si>
  <si>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</si>
  <si>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</si>
  <si>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</si>
  <si>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</si>
  <si>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</si>
  <si>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</si>
  <si>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</si>
  <si>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</si>
  <si>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</si>
  <si>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</si>
  <si>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</si>
  <si>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</si>
  <si>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</si>
  <si>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</si>
  <si>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</si>
  <si>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</si>
  <si>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</si>
  <si>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</si>
  <si>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</si>
  <si>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</si>
  <si>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</si>
  <si>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</si>
  <si>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</si>
  <si>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</si>
  <si>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</si>
  <si>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</si>
  <si>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</si>
  <si>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</si>
  <si>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</si>
  <si>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</si>
  <si>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</si>
  <si>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</si>
  <si>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</si>
  <si>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</si>
  <si>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</si>
  <si>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</si>
  <si>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</si>
  <si>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</si>
  <si>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</si>
  <si>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</si>
  <si>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</si>
  <si>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</si>
  <si>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</si>
  <si>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</si>
  <si>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</si>
  <si>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</si>
  <si>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</si>
  <si>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</si>
  <si>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</si>
  <si>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</si>
  <si>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</si>
  <si>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</si>
  <si>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</si>
  <si>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</si>
  <si>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</si>
  <si>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</si>
  <si>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</si>
  <si>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</si>
  <si>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</si>
  <si>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</si>
  <si>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</si>
  <si>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</si>
  <si>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</si>
  <si>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</si>
  <si>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</si>
  <si>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</si>
  <si>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</si>
  <si>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</si>
  <si>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</si>
  <si>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</si>
  <si>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</si>
  <si>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</si>
  <si>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</si>
  <si>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</si>
  <si>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</si>
  <si>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</si>
  <si>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</si>
  <si>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</si>
  <si>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</si>
  <si>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</si>
  <si>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</si>
  <si>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</si>
  <si>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</si>
  <si>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</si>
  <si>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</si>
  <si>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</si>
  <si>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</si>
  <si>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</si>
  <si>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</si>
  <si>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</si>
  <si>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</si>
  <si>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</si>
  <si>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</si>
  <si>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</si>
  <si>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</si>
  <si>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</si>
  <si>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</si>
  <si>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</si>
  <si>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</si>
  <si>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</si>
  <si>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</si>
  <si>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</si>
  <si>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</si>
  <si>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</si>
  <si>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</si>
  <si>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Бюджетные кредиты  из других бюджетов бюджетной системы Российской Федерации</t>
  </si>
  <si>
    <t>000 01 03 00 00 00 0000 000</t>
  </si>
  <si>
    <t>000 01 03 01000100000810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</si>
  <si>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</si>
  <si>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</si>
  <si>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Республики Мордовия на 2021-2025 годы» </t>
  </si>
  <si>
    <t>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</si>
  <si>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50213</t>
  </si>
  <si>
    <t>000 01 03 01  00 00 0000 000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</si>
  <si>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</si>
  <si>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на 2021-2025 годы» </t>
  </si>
  <si>
    <t>Подппрограмма "Обеспечение жильем  молодых семей"</t>
  </si>
  <si>
    <t>Региональный проект "Жилье"</t>
  </si>
  <si>
    <t>F1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</si>
  <si>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</si>
  <si>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</si>
  <si>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</si>
  <si>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</si>
  <si>
    <t xml:space="preserve">Программа
«Комплексного развитие систем транспортной инфраструктуры на территории  Семилейского сельского поселения
Кочкуровского муниципального района Республики Мордовия на 2021-2028 годы 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</si>
  <si>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</si>
  <si>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</si>
  <si>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</si>
  <si>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</si>
  <si>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</si>
  <si>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</si>
  <si>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</si>
  <si>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</si>
  <si>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</si>
  <si>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,</t>
  </si>
  <si>
    <t>Исполнение судебных актов</t>
  </si>
  <si>
    <t>Муниципальная программа Семилейского сельского поселения Кочкуровского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</si>
  <si>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</si>
  <si>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"Благоустройство сельских территорий»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</si>
  <si>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</si>
  <si>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</si>
  <si>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22</t>
  </si>
  <si>
    <t>L5764</t>
  </si>
  <si>
    <t>Благоустройство сельских территорий</t>
  </si>
  <si>
    <t>Основное мероприятие " Ремонт автомобильной дороги по ул. Советская в с. Воеводское Семилейского сельского поселения Кочкуровского муниципального района Республики Мордовия".</t>
  </si>
  <si>
    <t>57840</t>
  </si>
  <si>
    <t>Капитальный ремонт и ремонт автомобильных дорог общего пользования местного значения</t>
  </si>
  <si>
    <t>20225576100000150</t>
  </si>
  <si>
    <t>Субсидии бюджетам сельских поселений  на обеспечение комплексного развития сельских территорий</t>
  </si>
  <si>
    <t>20229999000000150</t>
  </si>
  <si>
    <t>Прочие субсидии</t>
  </si>
  <si>
    <t>20229999100000150</t>
  </si>
  <si>
    <t>Прочие субсидии бюджетам сельских поселений</t>
  </si>
  <si>
    <t>Выполнение работ на гидротехнических сооружениях по пропуску весеннего паводка</t>
  </si>
  <si>
    <t>80190</t>
  </si>
  <si>
    <t>44200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</si>
  <si>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</si>
  <si>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</si>
  <si>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11705000000000180</t>
  </si>
  <si>
    <t>Прочие неналоговые доходы</t>
  </si>
  <si>
    <t>11705050100000180</t>
  </si>
  <si>
    <t>Прочие неналоговые доходы бюджетов сельских поселений</t>
  </si>
  <si>
    <t>42530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</si>
  <si>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</si>
  <si>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Мероприятия по землеустройству и землепользованию</t>
  </si>
  <si>
    <t>42370</t>
  </si>
  <si>
    <t>42570</t>
  </si>
  <si>
    <t>Проектно-изыскательские работы</t>
  </si>
  <si>
    <t>д</t>
  </si>
  <si>
    <t>р</t>
  </si>
  <si>
    <t>Субсидии на софинансирование расходных обязательств поселений</t>
  </si>
  <si>
    <t xml:space="preserve">ПРИЛОЖЕНИЕ 2                                                                   к постановлению администрации                                     Семилейского  сельского поселения Кочкуровского муниципального района </t>
  </si>
  <si>
    <t xml:space="preserve">ПРИЛОЖЕНИЕ 1                                                                   к постановлению администрации                                        Семилейского  сельского поселения Кочкуровского муниципального района </t>
  </si>
  <si>
    <t>Утверждено</t>
  </si>
  <si>
    <t>Исполнено</t>
  </si>
  <si>
    <t>Процент исполнения</t>
  </si>
  <si>
    <t xml:space="preserve">ПРИЛОЖЕНИЕ 3                                                                   к постановлению администрации                                        Семилейского  сельского поселения Кочкуровского муниципального района </t>
  </si>
  <si>
    <t>ИСТОЧНИКИ 
ВНУТРЕННЕГО ФИНАНСИРОВАНИЯ ДЕФИЦИТА БЮДЖЕТА СЕМИЛЕЙСКОГО СЕЛЬСКОГО ПОСЕЛЕНИЯ КОЧКУРОВСКОГО МУНИЦИПАЛЬНОГО РАЙОНА РЕСПУБЛИКИ МОРДОВИЯ ЗА 1 КВАРТАЛ 2022 ГОДА</t>
  </si>
  <si>
    <t xml:space="preserve">РАСХОДЫ БЮДЖЕТА СЕМИЛЕЙСКОГО СЕЛЬСКОГО ПОСЕЛЕНИЯ КОЧКУРОВСКОГО МУНИЦИПАЛЬНОГО РАЙОНА РЕСПУБЛИКИ МОРДОВИЯ ЗА 1 КВАРТАЛ 2021 ГОДА ПО РАЗДЕЛАМ, ПОДРАЗДЕЛАМ, ЦЕЛЕВЫМ СТАТЬЯМ, ВИДАМ РАСХОДОВ КЛАССИФИКАЦИИ РАСХОДОВ БЮДЖЕТОВ  </t>
  </si>
  <si>
    <t xml:space="preserve">ДОХОДЫ БЮДЖЕТА СЕМИЛЕЙСКОГО СЕЛЬСКОГО ПОСЕЛЕНИЯ КОЧКУРОВСКОГО МУНИЦИПАЛЬНОГО РАЙОНА РЕСПУБЛИКИ МОРДОВИЯ ЗА 1 КВАРТАЛ 2022 ОДА
</t>
  </si>
  <si>
    <t>от 14.04.2022 №26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</si>
</sst>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</numFmts>
  <fonts count="42" x14ac:knownFonts="1">
    <font>
      <sz val="10"/>
      <color indexed="8"/>
      <name val="Times New Roman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1.5"/>
      <name val="Arial"/>
      <family val="2"/>
      <charset val="204"/>
    </font>
    <font>
      <sz val="11.5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1">
    <xf numFmtId="164" fontId="0" fillId="0" borderId="0">
      <alignment vertical="top" wrapText="1"/>
    </xf>
    <xf numFmtId="164" fontId="2" fillId="2" borderId="0" applyBorder="0" applyProtection="0">
      <alignment vertical="top" wrapText="1"/>
    </xf>
    <xf numFmtId="164" fontId="2" fillId="3" borderId="0" applyBorder="0" applyProtection="0">
      <alignment vertical="top" wrapText="1"/>
    </xf>
    <xf numFmtId="164" fontId="2" fillId="4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6" borderId="0" applyBorder="0" applyProtection="0">
      <alignment vertical="top" wrapText="1"/>
    </xf>
    <xf numFmtId="164" fontId="2" fillId="7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11" borderId="0" applyBorder="0" applyProtection="0">
      <alignment vertical="top" wrapText="1"/>
    </xf>
    <xf numFmtId="164" fontId="3" fillId="12" borderId="0" applyBorder="0" applyProtection="0">
      <alignment vertical="top" wrapText="1"/>
    </xf>
    <xf numFmtId="164" fontId="3" fillId="9" borderId="0" applyBorder="0" applyProtection="0">
      <alignment vertical="top" wrapText="1"/>
    </xf>
    <xf numFmtId="164" fontId="3" fillId="10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5" borderId="0" applyBorder="0" applyProtection="0">
      <alignment vertical="top" wrapText="1"/>
    </xf>
    <xf numFmtId="0" fontId="4" fillId="0" borderId="1">
      <alignment horizontal="left" wrapText="1" indent="2"/>
    </xf>
    <xf numFmtId="49" fontId="4" fillId="0" borderId="2">
      <alignment horizontal="center" shrinkToFit="1"/>
    </xf>
    <xf numFmtId="0" fontId="4" fillId="0" borderId="3">
      <alignment horizontal="left" wrapText="1" indent="2"/>
    </xf>
    <xf numFmtId="49" fontId="4" fillId="0" borderId="4">
      <alignment horizontal="center"/>
    </xf>
    <xf numFmtId="164" fontId="3" fillId="16" borderId="0" applyBorder="0" applyProtection="0">
      <alignment vertical="top" wrapText="1"/>
    </xf>
    <xf numFmtId="164" fontId="3" fillId="17" borderId="0" applyBorder="0" applyProtection="0">
      <alignment vertical="top" wrapText="1"/>
    </xf>
    <xf numFmtId="164" fontId="3" fillId="18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9" borderId="0" applyBorder="0" applyProtection="0">
      <alignment vertical="top" wrapText="1"/>
    </xf>
    <xf numFmtId="164" fontId="5" fillId="7" borderId="5" applyProtection="0">
      <alignment vertical="top" wrapText="1"/>
    </xf>
    <xf numFmtId="164" fontId="6" fillId="20" borderId="6" applyProtection="0">
      <alignment vertical="top" wrapText="1"/>
    </xf>
    <xf numFmtId="164" fontId="7" fillId="20" borderId="5" applyProtection="0">
      <alignment vertical="top" wrapText="1"/>
    </xf>
    <xf numFmtId="164" fontId="8" fillId="0" borderId="7" applyFill="0" applyProtection="0">
      <alignment vertical="top" wrapText="1"/>
    </xf>
    <xf numFmtId="164" fontId="9" fillId="0" borderId="8" applyFill="0" applyProtection="0">
      <alignment vertical="top" wrapText="1"/>
    </xf>
    <xf numFmtId="164" fontId="10" fillId="0" borderId="9" applyFill="0" applyProtection="0">
      <alignment vertical="top" wrapText="1"/>
    </xf>
    <xf numFmtId="164" fontId="10" fillId="0" borderId="0" applyFill="0" applyBorder="0" applyProtection="0">
      <alignment vertical="top" wrapText="1"/>
    </xf>
    <xf numFmtId="164" fontId="11" fillId="0" borderId="10" applyFill="0" applyProtection="0">
      <alignment vertical="top" wrapText="1"/>
    </xf>
    <xf numFmtId="164" fontId="12" fillId="21" borderId="11" applyProtection="0">
      <alignment vertical="top" wrapText="1"/>
    </xf>
    <xf numFmtId="164" fontId="13" fillId="0" borderId="0" applyFill="0" applyBorder="0" applyProtection="0">
      <alignment vertical="top" wrapText="1"/>
    </xf>
    <xf numFmtId="164" fontId="14" fillId="22" borderId="0" applyBorder="0" applyProtection="0">
      <alignment vertical="top" wrapText="1"/>
    </xf>
    <xf numFmtId="0" fontId="15" fillId="0" borderId="0"/>
    <xf numFmtId="0" fontId="25" fillId="0" borderId="0"/>
    <xf numFmtId="164" fontId="16" fillId="0" borderId="0">
      <alignment vertical="top" wrapText="1"/>
    </xf>
    <xf numFmtId="164" fontId="17" fillId="3" borderId="0" applyBorder="0" applyProtection="0">
      <alignment vertical="top" wrapText="1"/>
    </xf>
    <xf numFmtId="164" fontId="18" fillId="0" borderId="0" applyFill="0" applyBorder="0" applyProtection="0">
      <alignment vertical="top" wrapText="1"/>
    </xf>
    <xf numFmtId="164" fontId="26" fillId="23" borderId="12" applyProtection="0">
      <alignment vertical="top" wrapText="1"/>
    </xf>
    <xf numFmtId="164" fontId="19" fillId="0" borderId="13" applyFill="0" applyProtection="0">
      <alignment vertical="top" wrapText="1"/>
    </xf>
    <xf numFmtId="0" fontId="20" fillId="0" borderId="0"/>
    <xf numFmtId="164" fontId="21" fillId="0" borderId="0" applyFill="0" applyBorder="0" applyProtection="0">
      <alignment vertical="top" wrapText="1"/>
    </xf>
    <xf numFmtId="43" fontId="1" fillId="0" borderId="0" applyFill="0" applyBorder="0" applyAlignment="0" applyProtection="0"/>
    <xf numFmtId="164" fontId="22" fillId="4" borderId="0" applyBorder="0" applyProtection="0">
      <alignment vertical="top" wrapText="1"/>
    </xf>
  </cellStyleXfs>
  <cellXfs count="191">
    <xf numFmtId="164" fontId="0" fillId="0" borderId="0" xfId="0">
      <alignment vertical="top" wrapText="1"/>
    </xf>
    <xf numFmtId="49" fontId="24" fillId="0" borderId="4" xfId="42" applyNumberFormat="1" applyFont="1" applyFill="1" applyBorder="1" applyAlignment="1">
      <alignment horizontal="center"/>
    </xf>
    <xf numFmtId="49" fontId="24" fillId="24" borderId="4" xfId="42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left"/>
    </xf>
    <xf numFmtId="164" fontId="24" fillId="0" borderId="4" xfId="0" applyFont="1" applyFill="1" applyBorder="1" applyAlignment="1">
      <alignment horizontal="left" wrapText="1"/>
    </xf>
    <xf numFmtId="165" fontId="24" fillId="24" borderId="4" xfId="0" applyNumberFormat="1" applyFont="1" applyFill="1" applyBorder="1" applyAlignment="1">
      <alignment horizontal="right"/>
    </xf>
    <xf numFmtId="164" fontId="23" fillId="0" borderId="4" xfId="0" applyFont="1" applyFill="1" applyBorder="1" applyAlignment="1">
      <alignment horizontal="left" wrapText="1"/>
    </xf>
    <xf numFmtId="49" fontId="24" fillId="0" borderId="4" xfId="0" applyNumberFormat="1" applyFont="1" applyBorder="1" applyAlignment="1">
      <alignment horizontal="left"/>
    </xf>
    <xf numFmtId="49" fontId="23" fillId="0" borderId="4" xfId="0" applyNumberFormat="1" applyFont="1" applyBorder="1" applyAlignment="1">
      <alignment horizontal="left"/>
    </xf>
    <xf numFmtId="0" fontId="23" fillId="0" borderId="4" xfId="0" applyNumberFormat="1" applyFont="1" applyFill="1" applyBorder="1" applyAlignment="1">
      <alignment horizontal="left" vertical="center" wrapText="1"/>
    </xf>
    <xf numFmtId="165" fontId="23" fillId="24" borderId="4" xfId="0" applyNumberFormat="1" applyFont="1" applyFill="1" applyBorder="1" applyAlignment="1">
      <alignment horizontal="right"/>
    </xf>
    <xf numFmtId="0" fontId="23" fillId="0" borderId="4" xfId="0" applyNumberFormat="1" applyFont="1" applyBorder="1" applyAlignment="1">
      <alignment horizontal="left" vertical="center" wrapText="1"/>
    </xf>
    <xf numFmtId="2" fontId="23" fillId="24" borderId="14" xfId="0" applyNumberFormat="1" applyFont="1" applyFill="1" applyBorder="1" applyAlignment="1">
      <alignment horizontal="right"/>
    </xf>
    <xf numFmtId="0" fontId="23" fillId="0" borderId="15" xfId="0" applyNumberFormat="1" applyFont="1" applyBorder="1" applyAlignment="1">
      <alignment horizontal="left" vertical="center" wrapText="1"/>
    </xf>
    <xf numFmtId="2" fontId="23" fillId="24" borderId="4" xfId="0" applyNumberFormat="1" applyFont="1" applyFill="1" applyBorder="1" applyAlignment="1">
      <alignment horizontal="right"/>
    </xf>
    <xf numFmtId="2" fontId="23" fillId="24" borderId="4" xfId="42" applyNumberFormat="1" applyFont="1" applyFill="1" applyBorder="1" applyAlignment="1">
      <alignment horizontal="right"/>
    </xf>
    <xf numFmtId="49" fontId="24" fillId="0" borderId="4" xfId="0" applyNumberFormat="1" applyFont="1" applyFill="1" applyBorder="1" applyAlignment="1">
      <alignment horizontal="left" wrapText="1"/>
    </xf>
    <xf numFmtId="0" fontId="24" fillId="0" borderId="4" xfId="0" applyNumberFormat="1" applyFont="1" applyBorder="1" applyAlignment="1">
      <alignment horizontal="left" vertical="center" wrapText="1"/>
    </xf>
    <xf numFmtId="165" fontId="24" fillId="24" borderId="2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left" wrapText="1"/>
    </xf>
    <xf numFmtId="2" fontId="23" fillId="24" borderId="15" xfId="0" applyNumberFormat="1" applyFont="1" applyFill="1" applyBorder="1" applyAlignment="1">
      <alignment horizontal="right"/>
    </xf>
    <xf numFmtId="49" fontId="25" fillId="0" borderId="15" xfId="0" applyNumberFormat="1" applyFont="1" applyFill="1" applyBorder="1" applyAlignment="1">
      <alignment horizontal="left" wrapText="1"/>
    </xf>
    <xf numFmtId="49" fontId="24" fillId="0" borderId="4" xfId="42" applyNumberFormat="1" applyFont="1" applyBorder="1" applyAlignment="1">
      <alignment horizontal="left"/>
    </xf>
    <xf numFmtId="0" fontId="24" fillId="0" borderId="4" xfId="42" applyNumberFormat="1" applyFont="1" applyBorder="1" applyAlignment="1">
      <alignment horizontal="left" wrapText="1"/>
    </xf>
    <xf numFmtId="165" fontId="24" fillId="24" borderId="4" xfId="47" applyNumberFormat="1" applyFont="1" applyFill="1" applyBorder="1"/>
    <xf numFmtId="49" fontId="23" fillId="24" borderId="4" xfId="42" applyNumberFormat="1" applyFont="1" applyFill="1" applyBorder="1" applyAlignment="1">
      <alignment horizontal="left"/>
    </xf>
    <xf numFmtId="0" fontId="23" fillId="0" borderId="4" xfId="42" applyNumberFormat="1" applyFont="1" applyBorder="1" applyAlignment="1">
      <alignment horizontal="left" wrapText="1"/>
    </xf>
    <xf numFmtId="165" fontId="23" fillId="24" borderId="4" xfId="47" applyNumberFormat="1" applyFont="1" applyFill="1" applyBorder="1"/>
    <xf numFmtId="49" fontId="23" fillId="24" borderId="14" xfId="42" applyNumberFormat="1" applyFont="1" applyFill="1" applyBorder="1" applyAlignment="1">
      <alignment horizontal="left"/>
    </xf>
    <xf numFmtId="0" fontId="23" fillId="0" borderId="14" xfId="42" applyNumberFormat="1" applyFont="1" applyBorder="1" applyAlignment="1">
      <alignment horizontal="left" wrapText="1"/>
    </xf>
    <xf numFmtId="165" fontId="23" fillId="24" borderId="14" xfId="47" applyNumberFormat="1" applyFont="1" applyFill="1" applyBorder="1"/>
    <xf numFmtId="49" fontId="25" fillId="0" borderId="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wrapText="1"/>
    </xf>
    <xf numFmtId="49" fontId="25" fillId="0" borderId="4" xfId="0" applyNumberFormat="1" applyFont="1" applyFill="1" applyBorder="1" applyAlignment="1">
      <alignment vertical="top" wrapText="1"/>
    </xf>
    <xf numFmtId="2" fontId="23" fillId="24" borderId="4" xfId="47" applyNumberFormat="1" applyFont="1" applyFill="1" applyBorder="1"/>
    <xf numFmtId="0" fontId="23" fillId="0" borderId="4" xfId="42" applyNumberFormat="1" applyFont="1" applyBorder="1" applyAlignment="1">
      <alignment wrapText="1"/>
    </xf>
    <xf numFmtId="49" fontId="23" fillId="24" borderId="2" xfId="42" applyNumberFormat="1" applyFont="1" applyFill="1" applyBorder="1" applyAlignment="1">
      <alignment horizontal="left"/>
    </xf>
    <xf numFmtId="0" fontId="23" fillId="0" borderId="2" xfId="42" applyNumberFormat="1" applyFont="1" applyBorder="1" applyAlignment="1">
      <alignment wrapText="1"/>
    </xf>
    <xf numFmtId="2" fontId="23" fillId="0" borderId="2" xfId="47" applyNumberFormat="1" applyFont="1" applyFill="1" applyBorder="1"/>
    <xf numFmtId="0" fontId="24" fillId="0" borderId="15" xfId="0" applyNumberFormat="1" applyFont="1" applyBorder="1" applyAlignment="1">
      <alignment horizontal="left" vertical="center" wrapText="1"/>
    </xf>
    <xf numFmtId="49" fontId="20" fillId="0" borderId="4" xfId="0" applyNumberFormat="1" applyFont="1" applyFill="1" applyBorder="1" applyAlignment="1">
      <alignment horizontal="left" wrapText="1"/>
    </xf>
    <xf numFmtId="49" fontId="20" fillId="0" borderId="15" xfId="0" applyNumberFormat="1" applyFont="1" applyFill="1" applyBorder="1" applyAlignment="1">
      <alignment horizontal="left" wrapText="1"/>
    </xf>
    <xf numFmtId="167" fontId="25" fillId="0" borderId="15" xfId="0" applyNumberFormat="1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wrapText="1"/>
    </xf>
    <xf numFmtId="49" fontId="29" fillId="0" borderId="17" xfId="0" applyNumberFormat="1" applyFont="1" applyFill="1" applyBorder="1" applyAlignment="1">
      <alignment wrapText="1"/>
    </xf>
    <xf numFmtId="49" fontId="29" fillId="0" borderId="18" xfId="0" applyNumberFormat="1" applyFont="1" applyFill="1" applyBorder="1" applyAlignment="1">
      <alignment wrapText="1"/>
    </xf>
    <xf numFmtId="0" fontId="29" fillId="0" borderId="16" xfId="0" applyNumberFormat="1" applyFont="1" applyFill="1" applyBorder="1" applyAlignment="1">
      <alignment horizontal="left" wrapText="1"/>
    </xf>
    <xf numFmtId="0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wrapText="1"/>
    </xf>
    <xf numFmtId="0" fontId="25" fillId="0" borderId="16" xfId="0" applyNumberFormat="1" applyFont="1" applyFill="1" applyBorder="1" applyAlignment="1">
      <alignment horizontal="left" wrapText="1"/>
    </xf>
    <xf numFmtId="0" fontId="25" fillId="0" borderId="0" xfId="0" applyNumberFormat="1" applyFont="1" applyFill="1" applyAlignment="1">
      <alignment horizontal="right" vertical="top" wrapText="1"/>
    </xf>
    <xf numFmtId="0" fontId="25" fillId="0" borderId="0" xfId="0" applyNumberFormat="1" applyFont="1" applyFill="1" applyAlignment="1">
      <alignment horizontal="left" vertical="top" wrapText="1"/>
    </xf>
    <xf numFmtId="0" fontId="20" fillId="0" borderId="0" xfId="0" applyNumberFormat="1" applyFont="1" applyFill="1" applyAlignment="1">
      <alignment horizontal="center" vertical="top" wrapText="1"/>
    </xf>
    <xf numFmtId="0" fontId="20" fillId="0" borderId="4" xfId="0" applyNumberFormat="1" applyFont="1" applyFill="1" applyBorder="1" applyAlignment="1">
      <alignment horizontal="center" wrapText="1"/>
    </xf>
    <xf numFmtId="0" fontId="29" fillId="0" borderId="4" xfId="0" applyNumberFormat="1" applyFont="1" applyFill="1" applyBorder="1" applyAlignment="1">
      <alignment horizontal="left" wrapText="1"/>
    </xf>
    <xf numFmtId="49" fontId="29" fillId="0" borderId="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wrapText="1"/>
    </xf>
    <xf numFmtId="0" fontId="25" fillId="0" borderId="1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vertical="top" wrapText="1"/>
    </xf>
    <xf numFmtId="0" fontId="29" fillId="0" borderId="1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vertical="top" wrapText="1"/>
    </xf>
    <xf numFmtId="1" fontId="20" fillId="0" borderId="4" xfId="0" applyNumberFormat="1" applyFont="1" applyFill="1" applyBorder="1" applyAlignment="1">
      <alignment vertical="top" wrapText="1"/>
    </xf>
    <xf numFmtId="1" fontId="25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wrapText="1"/>
    </xf>
    <xf numFmtId="0" fontId="29" fillId="0" borderId="2" xfId="0" applyNumberFormat="1" applyFont="1" applyFill="1" applyBorder="1" applyAlignment="1">
      <alignment horizontal="left" wrapText="1"/>
    </xf>
    <xf numFmtId="164" fontId="32" fillId="0" borderId="4" xfId="0" applyFont="1" applyFill="1" applyBorder="1" applyAlignment="1">
      <alignment wrapText="1"/>
    </xf>
    <xf numFmtId="49" fontId="29" fillId="0" borderId="19" xfId="0" applyNumberFormat="1" applyFont="1" applyFill="1" applyBorder="1" applyAlignment="1">
      <alignment horizontal="left" wrapText="1"/>
    </xf>
    <xf numFmtId="164" fontId="25" fillId="0" borderId="0" xfId="0" applyNumberFormat="1" applyFont="1" applyFill="1" applyAlignment="1">
      <alignment vertical="top" wrapText="1"/>
    </xf>
    <xf numFmtId="0" fontId="23" fillId="0" borderId="0" xfId="40" applyFont="1"/>
    <xf numFmtId="0" fontId="23" fillId="0" borderId="0" xfId="40" applyFont="1" applyAlignment="1"/>
    <xf numFmtId="0" fontId="23" fillId="0" borderId="0" xfId="40" applyFont="1" applyAlignment="1">
      <alignment wrapText="1"/>
    </xf>
    <xf numFmtId="0" fontId="33" fillId="0" borderId="0" xfId="40" applyFont="1" applyBorder="1" applyAlignment="1"/>
    <xf numFmtId="0" fontId="33" fillId="0" borderId="0" xfId="40" applyFont="1" applyBorder="1" applyAlignment="1">
      <alignment wrapText="1"/>
    </xf>
    <xf numFmtId="0" fontId="24" fillId="0" borderId="0" xfId="40" applyFont="1" applyBorder="1" applyAlignment="1"/>
    <xf numFmtId="0" fontId="23" fillId="0" borderId="0" xfId="40" applyFont="1" applyBorder="1" applyAlignment="1">
      <alignment horizontal="center" wrapText="1"/>
    </xf>
    <xf numFmtId="0" fontId="23" fillId="0" borderId="0" xfId="40" applyFont="1" applyBorder="1" applyAlignment="1">
      <alignment wrapText="1"/>
    </xf>
    <xf numFmtId="0" fontId="23" fillId="0" borderId="0" xfId="40" applyFont="1" applyBorder="1" applyAlignment="1">
      <alignment horizontal="left"/>
    </xf>
    <xf numFmtId="165" fontId="28" fillId="0" borderId="0" xfId="40" applyNumberFormat="1" applyFont="1" applyBorder="1" applyAlignment="1">
      <alignment wrapText="1"/>
    </xf>
    <xf numFmtId="165" fontId="33" fillId="0" borderId="0" xfId="40" applyNumberFormat="1" applyFont="1" applyBorder="1" applyAlignment="1">
      <alignment wrapText="1"/>
    </xf>
    <xf numFmtId="2" fontId="23" fillId="0" borderId="0" xfId="40" applyNumberFormat="1" applyFont="1"/>
    <xf numFmtId="49" fontId="28" fillId="0" borderId="4" xfId="40" applyNumberFormat="1" applyFont="1" applyBorder="1" applyAlignment="1">
      <alignment horizontal="center" vertical="top"/>
    </xf>
    <xf numFmtId="49" fontId="28" fillId="0" borderId="4" xfId="40" applyNumberFormat="1" applyFont="1" applyBorder="1" applyAlignment="1">
      <alignment horizontal="center"/>
    </xf>
    <xf numFmtId="1" fontId="28" fillId="0" borderId="4" xfId="40" applyNumberFormat="1" applyFont="1" applyBorder="1" applyAlignment="1">
      <alignment horizontal="center"/>
    </xf>
    <xf numFmtId="164" fontId="35" fillId="24" borderId="4" xfId="0" applyNumberFormat="1" applyFont="1" applyFill="1" applyBorder="1" applyAlignment="1">
      <alignment horizontal="center" vertical="top" wrapText="1"/>
    </xf>
    <xf numFmtId="164" fontId="35" fillId="24" borderId="4" xfId="0" applyNumberFormat="1" applyFont="1" applyFill="1" applyBorder="1" applyAlignment="1">
      <alignment horizontal="justify" vertical="top" wrapText="1"/>
    </xf>
    <xf numFmtId="165" fontId="28" fillId="0" borderId="4" xfId="40" applyNumberFormat="1" applyFont="1" applyBorder="1" applyAlignment="1">
      <alignment horizontal="right"/>
    </xf>
    <xf numFmtId="165" fontId="28" fillId="0" borderId="0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horizontal="left" vertical="top" wrapText="1"/>
    </xf>
    <xf numFmtId="165" fontId="33" fillId="0" borderId="4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vertical="top" wrapText="1"/>
    </xf>
    <xf numFmtId="165" fontId="33" fillId="0" borderId="4" xfId="40" applyNumberFormat="1" applyFont="1" applyFill="1" applyBorder="1" applyAlignment="1">
      <alignment horizontal="right"/>
    </xf>
    <xf numFmtId="0" fontId="23" fillId="0" borderId="0" xfId="40" applyFont="1" applyFill="1"/>
    <xf numFmtId="164" fontId="36" fillId="24" borderId="4" xfId="0" applyNumberFormat="1" applyFont="1" applyFill="1" applyBorder="1" applyAlignment="1">
      <alignment vertical="top" wrapText="1"/>
    </xf>
    <xf numFmtId="165" fontId="23" fillId="0" borderId="0" xfId="40" applyNumberFormat="1" applyFont="1" applyFill="1"/>
    <xf numFmtId="2" fontId="23" fillId="0" borderId="0" xfId="40" applyNumberFormat="1" applyFont="1" applyFill="1"/>
    <xf numFmtId="165" fontId="23" fillId="0" borderId="0" xfId="40" applyNumberFormat="1" applyFont="1" applyFill="1" applyBorder="1"/>
    <xf numFmtId="0" fontId="23" fillId="0" borderId="0" xfId="40" applyFont="1" applyFill="1" applyBorder="1"/>
    <xf numFmtId="43" fontId="23" fillId="0" borderId="4" xfId="49" applyFont="1" applyFill="1" applyBorder="1" applyAlignment="1">
      <alignment horizontal="left" wrapText="1"/>
    </xf>
    <xf numFmtId="164" fontId="29" fillId="0" borderId="0" xfId="0" applyFont="1" applyFill="1">
      <alignment vertical="top" wrapText="1"/>
    </xf>
    <xf numFmtId="49" fontId="29" fillId="0" borderId="14" xfId="0" applyNumberFormat="1" applyFont="1" applyFill="1" applyBorder="1" applyAlignment="1">
      <alignment horizontal="left" wrapText="1"/>
    </xf>
    <xf numFmtId="0" fontId="29" fillId="0" borderId="20" xfId="0" applyNumberFormat="1" applyFont="1" applyFill="1" applyBorder="1" applyAlignment="1">
      <alignment horizontal="left" wrapText="1"/>
    </xf>
    <xf numFmtId="1" fontId="25" fillId="0" borderId="14" xfId="0" applyNumberFormat="1" applyFont="1" applyFill="1" applyBorder="1" applyAlignment="1">
      <alignment vertical="top" wrapText="1"/>
    </xf>
    <xf numFmtId="0" fontId="29" fillId="0" borderId="4" xfId="0" applyNumberFormat="1" applyFont="1" applyFill="1" applyBorder="1" applyAlignment="1">
      <alignment wrapText="1"/>
    </xf>
    <xf numFmtId="0" fontId="29" fillId="0" borderId="4" xfId="0" applyNumberFormat="1" applyFont="1" applyFill="1" applyBorder="1" applyAlignment="1">
      <alignment vertical="top" wrapText="1"/>
    </xf>
    <xf numFmtId="49" fontId="31" fillId="0" borderId="4" xfId="0" applyNumberFormat="1" applyFont="1" applyFill="1" applyBorder="1" applyAlignment="1">
      <alignment horizontal="left" wrapText="1"/>
    </xf>
    <xf numFmtId="0" fontId="31" fillId="0" borderId="4" xfId="0" applyNumberFormat="1" applyFont="1" applyFill="1" applyBorder="1" applyAlignment="1">
      <alignment horizontal="left" wrapText="1"/>
    </xf>
    <xf numFmtId="49" fontId="31" fillId="0" borderId="19" xfId="0" applyNumberFormat="1" applyFont="1" applyFill="1" applyBorder="1" applyAlignment="1">
      <alignment horizontal="left" wrapText="1"/>
    </xf>
    <xf numFmtId="0" fontId="29" fillId="0" borderId="21" xfId="0" applyNumberFormat="1" applyFont="1" applyFill="1" applyBorder="1" applyAlignment="1">
      <alignment horizontal="left" wrapText="1"/>
    </xf>
    <xf numFmtId="0" fontId="29" fillId="0" borderId="19" xfId="0" applyNumberFormat="1" applyFont="1" applyFill="1" applyBorder="1" applyAlignment="1">
      <alignment horizontal="left" wrapText="1"/>
    </xf>
    <xf numFmtId="44" fontId="25" fillId="0" borderId="16" xfId="0" applyNumberFormat="1" applyFont="1" applyFill="1" applyBorder="1" applyAlignment="1">
      <alignment wrapText="1"/>
    </xf>
    <xf numFmtId="49" fontId="31" fillId="0" borderId="4" xfId="0" applyNumberFormat="1" applyFont="1" applyFill="1" applyBorder="1" applyAlignment="1">
      <alignment wrapText="1"/>
    </xf>
    <xf numFmtId="49" fontId="29" fillId="0" borderId="14" xfId="0" applyNumberFormat="1" applyFont="1" applyFill="1" applyBorder="1" applyAlignment="1">
      <alignment wrapText="1"/>
    </xf>
    <xf numFmtId="164" fontId="29" fillId="0" borderId="4" xfId="0" applyNumberFormat="1" applyFont="1" applyFill="1" applyBorder="1" applyAlignment="1">
      <alignment horizontal="left" wrapText="1"/>
    </xf>
    <xf numFmtId="166" fontId="25" fillId="0" borderId="14" xfId="0" applyNumberFormat="1" applyFont="1" applyFill="1" applyBorder="1" applyAlignment="1">
      <alignment wrapText="1"/>
    </xf>
    <xf numFmtId="164" fontId="25" fillId="0" borderId="0" xfId="0" applyFont="1" applyFill="1">
      <alignment vertical="top" wrapText="1"/>
    </xf>
    <xf numFmtId="1" fontId="25" fillId="0" borderId="4" xfId="0" applyNumberFormat="1" applyFont="1" applyFill="1" applyBorder="1" applyAlignment="1">
      <alignment horizontal="right" wrapText="1"/>
    </xf>
    <xf numFmtId="49" fontId="25" fillId="0" borderId="4" xfId="0" applyNumberFormat="1" applyFont="1" applyFill="1" applyBorder="1" applyAlignment="1">
      <alignment horizontal="right" wrapText="1"/>
    </xf>
    <xf numFmtId="164" fontId="23" fillId="0" borderId="0" xfId="42" applyFont="1" applyFill="1" applyAlignment="1">
      <alignment horizontal="left"/>
    </xf>
    <xf numFmtId="164" fontId="37" fillId="0" borderId="0" xfId="42" applyFont="1" applyFill="1" applyAlignment="1"/>
    <xf numFmtId="164" fontId="23" fillId="0" borderId="0" xfId="42" applyFont="1" applyFill="1" applyAlignment="1"/>
    <xf numFmtId="164" fontId="24" fillId="0" borderId="0" xfId="42" applyFont="1" applyFill="1" applyAlignment="1">
      <alignment horizontal="left" wrapText="1"/>
    </xf>
    <xf numFmtId="164" fontId="24" fillId="0" borderId="0" xfId="42" applyFont="1" applyFill="1" applyAlignment="1">
      <alignment horizontal="center"/>
    </xf>
    <xf numFmtId="164" fontId="24" fillId="24" borderId="0" xfId="42" applyFont="1" applyFill="1" applyAlignment="1">
      <alignment horizontal="center"/>
    </xf>
    <xf numFmtId="165" fontId="23" fillId="24" borderId="0" xfId="42" applyNumberFormat="1" applyFont="1" applyFill="1" applyAlignment="1">
      <alignment horizontal="right"/>
    </xf>
    <xf numFmtId="164" fontId="23" fillId="0" borderId="0" xfId="42" applyFont="1" applyFill="1" applyBorder="1" applyAlignment="1"/>
    <xf numFmtId="49" fontId="23" fillId="0" borderId="0" xfId="42" applyNumberFormat="1" applyFont="1" applyFill="1" applyBorder="1" applyAlignment="1"/>
    <xf numFmtId="164" fontId="23" fillId="24" borderId="0" xfId="42" applyFont="1" applyFill="1" applyAlignment="1"/>
    <xf numFmtId="165" fontId="23" fillId="24" borderId="0" xfId="42" applyNumberFormat="1" applyFont="1" applyFill="1" applyAlignment="1"/>
    <xf numFmtId="166" fontId="25" fillId="0" borderId="4" xfId="0" applyNumberFormat="1" applyFont="1" applyFill="1" applyBorder="1" applyAlignment="1">
      <alignment wrapText="1"/>
    </xf>
    <xf numFmtId="164" fontId="25" fillId="0" borderId="16" xfId="0" applyFont="1" applyFill="1" applyBorder="1" applyAlignment="1">
      <alignment horizontal="left" vertical="top" wrapText="1"/>
    </xf>
    <xf numFmtId="166" fontId="31" fillId="0" borderId="4" xfId="0" applyNumberFormat="1" applyFont="1" applyFill="1" applyBorder="1" applyAlignment="1">
      <alignment horizontal="right" wrapText="1"/>
    </xf>
    <xf numFmtId="166" fontId="29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wrapText="1"/>
    </xf>
    <xf numFmtId="166" fontId="25" fillId="0" borderId="14" xfId="0" applyNumberFormat="1" applyFont="1" applyFill="1" applyBorder="1" applyAlignment="1">
      <alignment horizontal="right" vertical="top" wrapText="1"/>
    </xf>
    <xf numFmtId="49" fontId="38" fillId="0" borderId="4" xfId="42" applyNumberFormat="1" applyFont="1" applyBorder="1" applyAlignment="1">
      <alignment horizontal="left"/>
    </xf>
    <xf numFmtId="0" fontId="38" fillId="0" borderId="4" xfId="42" applyNumberFormat="1" applyFont="1" applyBorder="1" applyAlignment="1">
      <alignment horizontal="left" wrapText="1"/>
    </xf>
    <xf numFmtId="49" fontId="38" fillId="24" borderId="4" xfId="42" applyNumberFormat="1" applyFont="1" applyFill="1" applyBorder="1" applyAlignment="1">
      <alignment horizontal="left"/>
    </xf>
    <xf numFmtId="166" fontId="23" fillId="24" borderId="14" xfId="0" applyNumberFormat="1" applyFont="1" applyFill="1" applyBorder="1" applyAlignment="1">
      <alignment horizontal="right"/>
    </xf>
    <xf numFmtId="166" fontId="23" fillId="24" borderId="4" xfId="42" applyNumberFormat="1" applyFont="1" applyFill="1" applyBorder="1" applyAlignment="1">
      <alignment horizontal="right"/>
    </xf>
    <xf numFmtId="166" fontId="23" fillId="24" borderId="2" xfId="0" applyNumberFormat="1" applyFont="1" applyFill="1" applyBorder="1" applyAlignment="1">
      <alignment horizontal="right"/>
    </xf>
    <xf numFmtId="166" fontId="23" fillId="24" borderId="2" xfId="42" applyNumberFormat="1" applyFont="1" applyFill="1" applyBorder="1" applyAlignment="1">
      <alignment horizontal="right"/>
    </xf>
    <xf numFmtId="166" fontId="23" fillId="24" borderId="4" xfId="0" applyNumberFormat="1" applyFont="1" applyFill="1" applyBorder="1" applyAlignment="1">
      <alignment horizontal="right"/>
    </xf>
    <xf numFmtId="0" fontId="39" fillId="0" borderId="14" xfId="41" applyNumberFormat="1" applyFont="1" applyFill="1" applyBorder="1" applyAlignment="1">
      <alignment horizontal="left" wrapText="1"/>
    </xf>
    <xf numFmtId="0" fontId="40" fillId="0" borderId="14" xfId="41" applyNumberFormat="1" applyFont="1" applyFill="1" applyBorder="1" applyAlignment="1">
      <alignment horizontal="left" wrapText="1"/>
    </xf>
    <xf numFmtId="164" fontId="40" fillId="0" borderId="4" xfId="41" applyNumberFormat="1" applyFont="1" applyFill="1" applyBorder="1" applyAlignment="1">
      <alignment horizontal="left" wrapText="1"/>
    </xf>
    <xf numFmtId="0" fontId="40" fillId="0" borderId="4" xfId="41" applyNumberFormat="1" applyFont="1" applyFill="1" applyBorder="1" applyAlignment="1">
      <alignment horizontal="left" wrapText="1"/>
    </xf>
    <xf numFmtId="49" fontId="39" fillId="0" borderId="19" xfId="41" applyNumberFormat="1" applyFont="1" applyFill="1" applyBorder="1" applyAlignment="1">
      <alignment horizontal="left" wrapText="1"/>
    </xf>
    <xf numFmtId="49" fontId="39" fillId="0" borderId="4" xfId="41" applyNumberFormat="1" applyFont="1" applyFill="1" applyBorder="1" applyAlignment="1">
      <alignment horizontal="left" wrapText="1"/>
    </xf>
    <xf numFmtId="0" fontId="39" fillId="0" borderId="4" xfId="41" applyNumberFormat="1" applyFont="1" applyFill="1" applyBorder="1" applyAlignment="1">
      <alignment horizontal="left" wrapText="1"/>
    </xf>
    <xf numFmtId="49" fontId="40" fillId="0" borderId="19" xfId="41" applyNumberFormat="1" applyFont="1" applyFill="1" applyBorder="1" applyAlignment="1">
      <alignment horizontal="left" wrapText="1"/>
    </xf>
    <xf numFmtId="49" fontId="40" fillId="0" borderId="4" xfId="41" applyNumberFormat="1" applyFont="1" applyFill="1" applyBorder="1" applyAlignment="1">
      <alignment horizontal="left" wrapText="1"/>
    </xf>
    <xf numFmtId="164" fontId="31" fillId="0" borderId="4" xfId="0" applyNumberFormat="1" applyFont="1" applyFill="1" applyBorder="1" applyAlignment="1">
      <alignment horizontal="left" wrapText="1"/>
    </xf>
    <xf numFmtId="164" fontId="20" fillId="0" borderId="0" xfId="0" applyFont="1" applyFill="1">
      <alignment vertical="top" wrapText="1"/>
    </xf>
    <xf numFmtId="165" fontId="31" fillId="0" borderId="4" xfId="0" applyNumberFormat="1" applyFont="1" applyFill="1" applyBorder="1" applyAlignment="1">
      <alignment horizontal="right" wrapText="1"/>
    </xf>
    <xf numFmtId="0" fontId="40" fillId="0" borderId="4" xfId="0" applyNumberFormat="1" applyFont="1" applyFill="1" applyBorder="1" applyAlignment="1">
      <alignment horizontal="left" wrapText="1"/>
    </xf>
    <xf numFmtId="49" fontId="40" fillId="0" borderId="4" xfId="0" applyNumberFormat="1" applyFont="1" applyFill="1" applyBorder="1" applyAlignment="1">
      <alignment horizontal="left" wrapText="1"/>
    </xf>
    <xf numFmtId="164" fontId="41" fillId="0" borderId="16" xfId="0" applyFont="1" applyFill="1" applyBorder="1" applyAlignment="1">
      <alignment horizontal="left" wrapText="1"/>
    </xf>
    <xf numFmtId="164" fontId="25" fillId="0" borderId="16" xfId="0" applyFont="1" applyFill="1" applyBorder="1" applyAlignment="1">
      <alignment horizontal="left" wrapText="1"/>
    </xf>
    <xf numFmtId="165" fontId="23" fillId="24" borderId="0" xfId="42" applyNumberFormat="1" applyFont="1" applyFill="1" applyBorder="1" applyAlignment="1">
      <alignment vertical="top" wrapText="1"/>
    </xf>
    <xf numFmtId="49" fontId="29" fillId="0" borderId="2" xfId="0" applyNumberFormat="1" applyFont="1" applyFill="1" applyBorder="1" applyAlignment="1">
      <alignment horizontal="left" wrapText="1"/>
    </xf>
    <xf numFmtId="49" fontId="38" fillId="0" borderId="14" xfId="42" applyNumberFormat="1" applyFont="1" applyBorder="1" applyAlignment="1">
      <alignment horizontal="left"/>
    </xf>
    <xf numFmtId="0" fontId="38" fillId="0" borderId="17" xfId="42" applyNumberFormat="1" applyFont="1" applyBorder="1" applyAlignment="1">
      <alignment horizontal="left" wrapText="1"/>
    </xf>
    <xf numFmtId="49" fontId="38" fillId="24" borderId="16" xfId="42" applyNumberFormat="1" applyFont="1" applyFill="1" applyBorder="1" applyAlignment="1">
      <alignment horizontal="left"/>
    </xf>
    <xf numFmtId="0" fontId="38" fillId="0" borderId="16" xfId="42" applyNumberFormat="1" applyFont="1" applyBorder="1" applyAlignment="1">
      <alignment wrapText="1"/>
    </xf>
    <xf numFmtId="0" fontId="16" fillId="24" borderId="16" xfId="42" applyNumberFormat="1" applyFont="1" applyFill="1" applyBorder="1" applyAlignment="1">
      <alignment wrapText="1"/>
    </xf>
    <xf numFmtId="49" fontId="40" fillId="0" borderId="19" xfId="0" applyNumberFormat="1" applyFont="1" applyFill="1" applyBorder="1" applyAlignment="1">
      <alignment horizontal="left" wrapText="1"/>
    </xf>
    <xf numFmtId="0" fontId="40" fillId="0" borderId="14" xfId="0" applyNumberFormat="1" applyFont="1" applyFill="1" applyBorder="1" applyAlignment="1">
      <alignment horizontal="left" wrapText="1"/>
    </xf>
    <xf numFmtId="164" fontId="40" fillId="0" borderId="4" xfId="0" applyNumberFormat="1" applyFont="1" applyFill="1" applyBorder="1" applyAlignment="1">
      <alignment wrapText="1"/>
    </xf>
    <xf numFmtId="0" fontId="25" fillId="0" borderId="0" xfId="0" applyNumberFormat="1" applyFont="1" applyFill="1" applyBorder="1" applyAlignment="1">
      <alignment horizontal="right" vertical="top" wrapText="1"/>
    </xf>
    <xf numFmtId="49" fontId="16" fillId="25" borderId="16" xfId="0" applyNumberFormat="1" applyFont="1" applyFill="1" applyBorder="1" applyAlignment="1">
      <alignment horizontal="left" wrapText="1"/>
    </xf>
    <xf numFmtId="49" fontId="16" fillId="0" borderId="16" xfId="0" applyNumberFormat="1" applyFont="1" applyFill="1" applyBorder="1" applyAlignment="1">
      <alignment horizontal="left" wrapText="1"/>
    </xf>
    <xf numFmtId="0" fontId="40" fillId="0" borderId="4" xfId="0" applyNumberFormat="1" applyFont="1" applyFill="1" applyBorder="1" applyAlignment="1">
      <alignment wrapText="1"/>
    </xf>
    <xf numFmtId="164" fontId="23" fillId="0" borderId="0" xfId="42" applyFont="1" applyFill="1" applyAlignment="1">
      <alignment vertical="top" wrapText="1"/>
    </xf>
    <xf numFmtId="164" fontId="23" fillId="0" borderId="0" xfId="42" applyFont="1" applyFill="1" applyAlignment="1">
      <alignment wrapText="1"/>
    </xf>
    <xf numFmtId="164" fontId="28" fillId="0" borderId="0" xfId="42" applyFont="1" applyFill="1" applyBorder="1" applyAlignment="1">
      <alignment horizontal="center" vertical="top" wrapText="1"/>
    </xf>
    <xf numFmtId="164" fontId="24" fillId="0" borderId="4" xfId="42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164" fontId="23" fillId="0" borderId="0" xfId="42" applyFont="1" applyFill="1" applyAlignment="1">
      <alignment horizontal="left" vertical="top" wrapText="1"/>
    </xf>
    <xf numFmtId="164" fontId="23" fillId="0" borderId="0" xfId="42" applyFont="1" applyFill="1" applyAlignment="1">
      <alignment horizontal="left" wrapText="1"/>
    </xf>
    <xf numFmtId="0" fontId="30" fillId="0" borderId="0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28" fillId="0" borderId="0" xfId="40" applyFont="1" applyBorder="1" applyAlignment="1">
      <alignment horizontal="center" vertical="top" wrapText="1"/>
    </xf>
    <xf numFmtId="0" fontId="28" fillId="0" borderId="4" xfId="40" applyFont="1" applyBorder="1" applyAlignment="1">
      <alignment horizontal="center" vertical="center"/>
    </xf>
    <xf numFmtId="0" fontId="34" fillId="0" borderId="4" xfId="40" applyFont="1" applyBorder="1" applyAlignment="1">
      <alignment horizontal="center" vertical="center" wrapText="1"/>
    </xf>
  </cellXfs>
  <cellStyles count="51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Финансовый" xfId="49" builtinId="3"/>
    <cellStyle name="Хороший" xfId="50" builtinId="26" customBuiltin="1"/>
  </cellStyles>
  <dxfs count="2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view="pageBreakPreview" zoomScaleSheetLayoutView="100" workbookViewId="0">
      <selection activeCell="C3" sqref="C3:E3"/>
    </sheetView>
  </sheetViews>
  <sheetFormatPr defaultRowHeight="12.75" x14ac:dyDescent="0.2"/>
  <cols>
    <col min="1" max="1" width="30.33203125" style="120" customWidth="1"/>
    <col min="2" max="2" width="66.83203125" style="122" customWidth="1"/>
    <col min="3" max="4" width="14.5" style="129" customWidth="1"/>
    <col min="5" max="5" width="15.1640625" style="130" customWidth="1"/>
    <col min="6" max="16384" width="9.33203125" style="122"/>
  </cols>
  <sheetData>
    <row r="1" spans="1:5" ht="15" customHeight="1" x14ac:dyDescent="0.2">
      <c r="A1" s="120" t="s">
        <v>223</v>
      </c>
      <c r="B1" s="121"/>
      <c r="C1" s="177" t="s">
        <v>261</v>
      </c>
      <c r="D1" s="177"/>
      <c r="E1" s="177"/>
    </row>
    <row r="2" spans="1:5" ht="43.5" customHeight="1" x14ac:dyDescent="0.2">
      <c r="B2" s="121"/>
      <c r="C2" s="177"/>
      <c r="D2" s="177"/>
      <c r="E2" s="177"/>
    </row>
    <row r="3" spans="1:5" ht="14.25" x14ac:dyDescent="0.2">
      <c r="B3" s="121"/>
      <c r="C3" s="178" t="s">
        <v>269</v>
      </c>
      <c r="D3" s="178"/>
      <c r="E3" s="178"/>
    </row>
    <row r="4" spans="1:5" ht="12.75" customHeight="1" x14ac:dyDescent="0.2">
      <c r="C4" s="122"/>
      <c r="D4" s="122"/>
      <c r="E4" s="122"/>
    </row>
    <row r="5" spans="1:5" ht="12.75" customHeight="1" x14ac:dyDescent="0.2">
      <c r="C5" s="163"/>
      <c r="D5" s="163"/>
      <c r="E5" s="163"/>
    </row>
    <row r="6" spans="1:5" ht="52.5" customHeight="1" x14ac:dyDescent="0.2">
      <c r="A6" s="179" t="s">
        <v>268</v>
      </c>
      <c r="B6" s="179"/>
      <c r="C6" s="179"/>
      <c r="D6" s="179"/>
      <c r="E6" s="179"/>
    </row>
    <row r="7" spans="1:5" x14ac:dyDescent="0.2">
      <c r="A7" s="123"/>
      <c r="B7" s="124"/>
      <c r="C7" s="125"/>
      <c r="D7" s="125"/>
      <c r="E7" s="126" t="s">
        <v>78</v>
      </c>
    </row>
    <row r="8" spans="1:5" s="127" customFormat="1" ht="12.75" customHeight="1" x14ac:dyDescent="0.2">
      <c r="A8" s="180" t="s">
        <v>79</v>
      </c>
      <c r="B8" s="180" t="s">
        <v>80</v>
      </c>
      <c r="C8" s="181" t="s">
        <v>262</v>
      </c>
      <c r="D8" s="181" t="s">
        <v>263</v>
      </c>
      <c r="E8" s="182" t="s">
        <v>264</v>
      </c>
    </row>
    <row r="9" spans="1:5" s="127" customFormat="1" ht="16.5" customHeight="1" x14ac:dyDescent="0.2">
      <c r="A9" s="180"/>
      <c r="B9" s="180"/>
      <c r="C9" s="181"/>
      <c r="D9" s="181"/>
      <c r="E9" s="181"/>
    </row>
    <row r="10" spans="1:5" s="128" customFormat="1" x14ac:dyDescent="0.2">
      <c r="A10" s="1">
        <v>1</v>
      </c>
      <c r="B10" s="1">
        <v>2</v>
      </c>
      <c r="C10" s="2" t="s">
        <v>81</v>
      </c>
      <c r="D10" s="2" t="s">
        <v>82</v>
      </c>
      <c r="E10" s="2" t="s">
        <v>83</v>
      </c>
    </row>
    <row r="11" spans="1:5" s="128" customFormat="1" x14ac:dyDescent="0.2">
      <c r="A11" s="3" t="s">
        <v>84</v>
      </c>
      <c r="B11" s="4" t="s">
        <v>85</v>
      </c>
      <c r="C11" s="5">
        <f>C12+C35</f>
        <v>27981.010000000009</v>
      </c>
      <c r="D11" s="5">
        <f>D12+D35</f>
        <v>3181.1348399999997</v>
      </c>
      <c r="E11" s="5">
        <f>D11/C11*100</f>
        <v>11.368906411884341</v>
      </c>
    </row>
    <row r="12" spans="1:5" s="128" customFormat="1" x14ac:dyDescent="0.2">
      <c r="A12" s="3" t="s">
        <v>86</v>
      </c>
      <c r="B12" s="6" t="s">
        <v>87</v>
      </c>
      <c r="C12" s="5">
        <f>C13+C20+C17+C29+C33</f>
        <v>3962.1000000000004</v>
      </c>
      <c r="D12" s="5">
        <f>D13+D20+D17+D29+D33</f>
        <v>2802.3008399999999</v>
      </c>
      <c r="E12" s="5">
        <f t="shared" ref="E12:E51" si="0">D12/C12*100</f>
        <v>70.727665631861882</v>
      </c>
    </row>
    <row r="13" spans="1:5" s="128" customFormat="1" x14ac:dyDescent="0.2">
      <c r="A13" s="7" t="s">
        <v>88</v>
      </c>
      <c r="B13" s="4" t="s">
        <v>89</v>
      </c>
      <c r="C13" s="5">
        <f t="shared" ref="C13:D15" si="1">C14</f>
        <v>426.3</v>
      </c>
      <c r="D13" s="5">
        <f t="shared" si="1"/>
        <v>134.16462999999999</v>
      </c>
      <c r="E13" s="5">
        <f t="shared" si="0"/>
        <v>31.47188130424583</v>
      </c>
    </row>
    <row r="14" spans="1:5" s="128" customFormat="1" x14ac:dyDescent="0.2">
      <c r="A14" s="8" t="s">
        <v>90</v>
      </c>
      <c r="B14" s="9" t="s">
        <v>91</v>
      </c>
      <c r="C14" s="10">
        <f t="shared" si="1"/>
        <v>426.3</v>
      </c>
      <c r="D14" s="10">
        <f t="shared" si="1"/>
        <v>134.16462999999999</v>
      </c>
      <c r="E14" s="5">
        <f t="shared" si="0"/>
        <v>31.47188130424583</v>
      </c>
    </row>
    <row r="15" spans="1:5" s="128" customFormat="1" ht="63.75" x14ac:dyDescent="0.2">
      <c r="A15" s="8" t="s">
        <v>92</v>
      </c>
      <c r="B15" s="11" t="s">
        <v>93</v>
      </c>
      <c r="C15" s="142">
        <f t="shared" si="1"/>
        <v>426.3</v>
      </c>
      <c r="D15" s="142">
        <f t="shared" si="1"/>
        <v>134.16462999999999</v>
      </c>
      <c r="E15" s="5">
        <f t="shared" si="0"/>
        <v>31.47188130424583</v>
      </c>
    </row>
    <row r="16" spans="1:5" s="128" customFormat="1" ht="89.25" x14ac:dyDescent="0.2">
      <c r="A16" s="8" t="s">
        <v>94</v>
      </c>
      <c r="B16" s="13" t="s">
        <v>95</v>
      </c>
      <c r="C16" s="146">
        <v>426.3</v>
      </c>
      <c r="D16" s="143">
        <v>134.16462999999999</v>
      </c>
      <c r="E16" s="5">
        <f t="shared" si="0"/>
        <v>31.47188130424583</v>
      </c>
    </row>
    <row r="17" spans="1:5" s="128" customFormat="1" x14ac:dyDescent="0.2">
      <c r="A17" s="7" t="s">
        <v>7</v>
      </c>
      <c r="B17" s="40" t="s">
        <v>8</v>
      </c>
      <c r="C17" s="144">
        <f t="shared" ref="C17:D18" si="2">C18</f>
        <v>173.4</v>
      </c>
      <c r="D17" s="144">
        <f t="shared" si="2"/>
        <v>2500.6735100000001</v>
      </c>
      <c r="E17" s="5">
        <f t="shared" si="0"/>
        <v>1442.1415859284889</v>
      </c>
    </row>
    <row r="18" spans="1:5" s="128" customFormat="1" x14ac:dyDescent="0.2">
      <c r="A18" s="8" t="s">
        <v>9</v>
      </c>
      <c r="B18" s="13" t="s">
        <v>10</v>
      </c>
      <c r="C18" s="144">
        <f t="shared" si="2"/>
        <v>173.4</v>
      </c>
      <c r="D18" s="144">
        <f t="shared" si="2"/>
        <v>2500.6735100000001</v>
      </c>
      <c r="E18" s="5">
        <f t="shared" si="0"/>
        <v>1442.1415859284889</v>
      </c>
    </row>
    <row r="19" spans="1:5" s="128" customFormat="1" x14ac:dyDescent="0.2">
      <c r="A19" s="8" t="s">
        <v>11</v>
      </c>
      <c r="B19" s="13" t="s">
        <v>10</v>
      </c>
      <c r="C19" s="144">
        <v>173.4</v>
      </c>
      <c r="D19" s="145">
        <v>2500.6735100000001</v>
      </c>
      <c r="E19" s="5">
        <f t="shared" si="0"/>
        <v>1442.1415859284889</v>
      </c>
    </row>
    <row r="20" spans="1:5" s="128" customFormat="1" x14ac:dyDescent="0.2">
      <c r="A20" s="16" t="s">
        <v>96</v>
      </c>
      <c r="B20" s="17" t="s">
        <v>97</v>
      </c>
      <c r="C20" s="18">
        <f>C21+C24</f>
        <v>1733</v>
      </c>
      <c r="D20" s="18">
        <f>D21+D24</f>
        <v>167.46270000000001</v>
      </c>
      <c r="E20" s="5">
        <f t="shared" si="0"/>
        <v>9.6631679169070974</v>
      </c>
    </row>
    <row r="21" spans="1:5" s="128" customFormat="1" x14ac:dyDescent="0.2">
      <c r="A21" s="19" t="s">
        <v>98</v>
      </c>
      <c r="B21" s="11" t="s">
        <v>99</v>
      </c>
      <c r="C21" s="14">
        <f t="shared" ref="C21:D22" si="3">C22</f>
        <v>222</v>
      </c>
      <c r="D21" s="14">
        <f t="shared" si="3"/>
        <v>5.5987099999999996</v>
      </c>
      <c r="E21" s="5">
        <f t="shared" si="0"/>
        <v>2.5219414414414412</v>
      </c>
    </row>
    <row r="22" spans="1:5" s="128" customFormat="1" ht="38.25" x14ac:dyDescent="0.2">
      <c r="A22" s="20" t="s">
        <v>100</v>
      </c>
      <c r="B22" s="20" t="s">
        <v>101</v>
      </c>
      <c r="C22" s="21">
        <f t="shared" si="3"/>
        <v>222</v>
      </c>
      <c r="D22" s="21">
        <f t="shared" si="3"/>
        <v>5.5987099999999996</v>
      </c>
      <c r="E22" s="5">
        <f t="shared" si="0"/>
        <v>2.5219414414414412</v>
      </c>
    </row>
    <row r="23" spans="1:5" s="128" customFormat="1" ht="63.75" x14ac:dyDescent="0.2">
      <c r="A23" s="20" t="s">
        <v>102</v>
      </c>
      <c r="B23" s="20" t="s">
        <v>103</v>
      </c>
      <c r="C23" s="21">
        <v>222</v>
      </c>
      <c r="D23" s="15">
        <v>5.5987099999999996</v>
      </c>
      <c r="E23" s="5">
        <f t="shared" si="0"/>
        <v>2.5219414414414412</v>
      </c>
    </row>
    <row r="24" spans="1:5" s="128" customFormat="1" x14ac:dyDescent="0.2">
      <c r="A24" s="16" t="s">
        <v>104</v>
      </c>
      <c r="B24" s="17" t="s">
        <v>105</v>
      </c>
      <c r="C24" s="5">
        <f>C25+C26</f>
        <v>1511</v>
      </c>
      <c r="D24" s="5">
        <f>D25+D26</f>
        <v>161.86399</v>
      </c>
      <c r="E24" s="5">
        <f t="shared" si="0"/>
        <v>10.712375248180013</v>
      </c>
    </row>
    <row r="25" spans="1:5" s="128" customFormat="1" x14ac:dyDescent="0.2">
      <c r="A25" s="19" t="s">
        <v>106</v>
      </c>
      <c r="B25" s="11" t="s">
        <v>107</v>
      </c>
      <c r="C25" s="14">
        <v>570</v>
      </c>
      <c r="D25" s="15">
        <v>134.89237</v>
      </c>
      <c r="E25" s="5">
        <f t="shared" si="0"/>
        <v>23.665328070175441</v>
      </c>
    </row>
    <row r="26" spans="1:5" s="128" customFormat="1" x14ac:dyDescent="0.2">
      <c r="A26" s="20" t="s">
        <v>108</v>
      </c>
      <c r="B26" s="20" t="s">
        <v>109</v>
      </c>
      <c r="C26" s="14">
        <f t="shared" ref="C26:D27" si="4">C27</f>
        <v>941</v>
      </c>
      <c r="D26" s="14">
        <f t="shared" si="4"/>
        <v>26.971620000000001</v>
      </c>
      <c r="E26" s="5">
        <f t="shared" si="0"/>
        <v>2.8662720510095645</v>
      </c>
    </row>
    <row r="27" spans="1:5" s="128" customFormat="1" ht="29.25" customHeight="1" x14ac:dyDescent="0.2">
      <c r="A27" s="20" t="s">
        <v>110</v>
      </c>
      <c r="B27" s="20" t="s">
        <v>111</v>
      </c>
      <c r="C27" s="12">
        <f t="shared" si="4"/>
        <v>941</v>
      </c>
      <c r="D27" s="12">
        <f t="shared" si="4"/>
        <v>26.971620000000001</v>
      </c>
      <c r="E27" s="5">
        <f t="shared" si="0"/>
        <v>2.8662720510095645</v>
      </c>
    </row>
    <row r="28" spans="1:5" s="128" customFormat="1" ht="51" customHeight="1" x14ac:dyDescent="0.2">
      <c r="A28" s="20" t="s">
        <v>112</v>
      </c>
      <c r="B28" s="22" t="s">
        <v>113</v>
      </c>
      <c r="C28" s="14">
        <v>941</v>
      </c>
      <c r="D28" s="15">
        <v>26.971620000000001</v>
      </c>
      <c r="E28" s="5">
        <f t="shared" si="0"/>
        <v>2.8662720510095645</v>
      </c>
    </row>
    <row r="29" spans="1:5" s="128" customFormat="1" ht="51" customHeight="1" x14ac:dyDescent="0.2">
      <c r="A29" s="41" t="s">
        <v>12</v>
      </c>
      <c r="B29" s="42" t="s">
        <v>13</v>
      </c>
      <c r="C29" s="14">
        <f t="shared" ref="C29:D31" si="5">C30</f>
        <v>17.7</v>
      </c>
      <c r="D29" s="14">
        <f t="shared" si="5"/>
        <v>0</v>
      </c>
      <c r="E29" s="5">
        <f t="shared" si="0"/>
        <v>0</v>
      </c>
    </row>
    <row r="30" spans="1:5" s="128" customFormat="1" ht="51" customHeight="1" x14ac:dyDescent="0.2">
      <c r="A30" s="20" t="s">
        <v>14</v>
      </c>
      <c r="B30" s="43" t="s">
        <v>15</v>
      </c>
      <c r="C30" s="14">
        <f t="shared" si="5"/>
        <v>17.7</v>
      </c>
      <c r="D30" s="14">
        <f t="shared" si="5"/>
        <v>0</v>
      </c>
      <c r="E30" s="5">
        <f t="shared" si="0"/>
        <v>0</v>
      </c>
    </row>
    <row r="31" spans="1:5" s="128" customFormat="1" ht="51" customHeight="1" x14ac:dyDescent="0.2">
      <c r="A31" s="20" t="s">
        <v>16</v>
      </c>
      <c r="B31" s="43" t="s">
        <v>17</v>
      </c>
      <c r="C31" s="14">
        <f t="shared" si="5"/>
        <v>17.7</v>
      </c>
      <c r="D31" s="14">
        <f t="shared" si="5"/>
        <v>0</v>
      </c>
      <c r="E31" s="5">
        <f t="shared" si="0"/>
        <v>0</v>
      </c>
    </row>
    <row r="32" spans="1:5" s="128" customFormat="1" ht="51" customHeight="1" x14ac:dyDescent="0.2">
      <c r="A32" s="20" t="s">
        <v>18</v>
      </c>
      <c r="B32" s="43" t="s">
        <v>19</v>
      </c>
      <c r="C32" s="14">
        <v>17.7</v>
      </c>
      <c r="D32" s="15">
        <v>0</v>
      </c>
      <c r="E32" s="5">
        <f t="shared" si="0"/>
        <v>0</v>
      </c>
    </row>
    <row r="33" spans="1:5" s="128" customFormat="1" ht="51" customHeight="1" x14ac:dyDescent="0.2">
      <c r="A33" s="174" t="s">
        <v>247</v>
      </c>
      <c r="B33" s="174" t="s">
        <v>248</v>
      </c>
      <c r="C33" s="14">
        <f>C34</f>
        <v>1611.7</v>
      </c>
      <c r="D33" s="15">
        <f>D34</f>
        <v>0</v>
      </c>
      <c r="E33" s="5">
        <f t="shared" si="0"/>
        <v>0</v>
      </c>
    </row>
    <row r="34" spans="1:5" s="128" customFormat="1" ht="51" customHeight="1" x14ac:dyDescent="0.2">
      <c r="A34" s="175" t="s">
        <v>249</v>
      </c>
      <c r="B34" s="175" t="s">
        <v>250</v>
      </c>
      <c r="C34" s="14">
        <v>1611.7</v>
      </c>
      <c r="D34" s="15">
        <v>0</v>
      </c>
      <c r="E34" s="5">
        <f t="shared" si="0"/>
        <v>0</v>
      </c>
    </row>
    <row r="35" spans="1:5" s="129" customFormat="1" ht="25.5" x14ac:dyDescent="0.2">
      <c r="A35" s="23" t="s">
        <v>114</v>
      </c>
      <c r="B35" s="24" t="s">
        <v>115</v>
      </c>
      <c r="C35" s="25">
        <f>C44+C49+C36+C40</f>
        <v>24018.910000000007</v>
      </c>
      <c r="D35" s="25">
        <f>D44+D49+D36+D40</f>
        <v>378.83399999999995</v>
      </c>
      <c r="E35" s="5">
        <f t="shared" si="0"/>
        <v>1.5772322724053667</v>
      </c>
    </row>
    <row r="36" spans="1:5" s="129" customFormat="1" ht="18.75" customHeight="1" x14ac:dyDescent="0.2">
      <c r="A36" s="26" t="s">
        <v>116</v>
      </c>
      <c r="B36" s="27" t="s">
        <v>117</v>
      </c>
      <c r="C36" s="28">
        <f>C39</f>
        <v>410.9</v>
      </c>
      <c r="D36" s="28">
        <f>D39</f>
        <v>102.6</v>
      </c>
      <c r="E36" s="5">
        <f t="shared" si="0"/>
        <v>24.969578972986127</v>
      </c>
    </row>
    <row r="37" spans="1:5" s="129" customFormat="1" hidden="1" x14ac:dyDescent="0.2">
      <c r="A37" s="26" t="s">
        <v>118</v>
      </c>
      <c r="B37" s="27" t="s">
        <v>119</v>
      </c>
      <c r="C37" s="28">
        <f>C38</f>
        <v>0</v>
      </c>
      <c r="D37" s="28">
        <f>D38</f>
        <v>0</v>
      </c>
      <c r="E37" s="5"/>
    </row>
    <row r="38" spans="1:5" s="129" customFormat="1" ht="25.5" hidden="1" x14ac:dyDescent="0.2">
      <c r="A38" s="29" t="s">
        <v>120</v>
      </c>
      <c r="B38" s="30" t="s">
        <v>121</v>
      </c>
      <c r="C38" s="31"/>
      <c r="D38" s="31"/>
      <c r="E38" s="5"/>
    </row>
    <row r="39" spans="1:5" s="129" customFormat="1" ht="25.5" x14ac:dyDescent="0.2">
      <c r="A39" s="139" t="s">
        <v>214</v>
      </c>
      <c r="B39" s="140" t="s">
        <v>215</v>
      </c>
      <c r="C39" s="31">
        <v>410.9</v>
      </c>
      <c r="D39" s="31">
        <v>102.6</v>
      </c>
      <c r="E39" s="5">
        <f t="shared" si="0"/>
        <v>24.969578972986127</v>
      </c>
    </row>
    <row r="40" spans="1:5" s="129" customFormat="1" x14ac:dyDescent="0.2">
      <c r="A40" s="141" t="s">
        <v>216</v>
      </c>
      <c r="B40" s="140" t="s">
        <v>217</v>
      </c>
      <c r="C40" s="31">
        <f>C41+C42</f>
        <v>1386.7</v>
      </c>
      <c r="D40" s="31">
        <f>D41+D42</f>
        <v>0</v>
      </c>
      <c r="E40" s="5">
        <f t="shared" si="0"/>
        <v>0</v>
      </c>
    </row>
    <row r="41" spans="1:5" s="129" customFormat="1" ht="25.5" x14ac:dyDescent="0.2">
      <c r="A41" s="165" t="s">
        <v>236</v>
      </c>
      <c r="B41" s="166" t="s">
        <v>237</v>
      </c>
      <c r="C41" s="31">
        <v>1060.5</v>
      </c>
      <c r="D41" s="31">
        <v>0</v>
      </c>
      <c r="E41" s="5">
        <f t="shared" si="0"/>
        <v>0</v>
      </c>
    </row>
    <row r="42" spans="1:5" s="129" customFormat="1" x14ac:dyDescent="0.2">
      <c r="A42" s="167" t="s">
        <v>238</v>
      </c>
      <c r="B42" s="168" t="s">
        <v>239</v>
      </c>
      <c r="C42" s="31">
        <f>C43</f>
        <v>326.2</v>
      </c>
      <c r="D42" s="31">
        <f>D43</f>
        <v>0</v>
      </c>
      <c r="E42" s="5">
        <f t="shared" si="0"/>
        <v>0</v>
      </c>
    </row>
    <row r="43" spans="1:5" s="129" customFormat="1" x14ac:dyDescent="0.2">
      <c r="A43" s="167" t="s">
        <v>240</v>
      </c>
      <c r="B43" s="169" t="s">
        <v>241</v>
      </c>
      <c r="C43" s="31">
        <v>326.2</v>
      </c>
      <c r="D43" s="31">
        <v>0</v>
      </c>
      <c r="E43" s="5">
        <f t="shared" si="0"/>
        <v>0</v>
      </c>
    </row>
    <row r="44" spans="1:5" s="129" customFormat="1" ht="25.5" x14ac:dyDescent="0.2">
      <c r="A44" s="26" t="s">
        <v>122</v>
      </c>
      <c r="B44" s="27" t="s">
        <v>123</v>
      </c>
      <c r="C44" s="28">
        <f>C45+C47</f>
        <v>90.5</v>
      </c>
      <c r="D44" s="28">
        <f>D45+D47</f>
        <v>20.974</v>
      </c>
      <c r="E44" s="5">
        <f t="shared" si="0"/>
        <v>23.175690607734804</v>
      </c>
    </row>
    <row r="45" spans="1:5" s="129" customFormat="1" ht="24.75" customHeight="1" x14ac:dyDescent="0.2">
      <c r="A45" s="32" t="s">
        <v>124</v>
      </c>
      <c r="B45" s="33" t="s">
        <v>125</v>
      </c>
      <c r="C45" s="28">
        <f>C46</f>
        <v>89.8</v>
      </c>
      <c r="D45" s="28">
        <f>D46</f>
        <v>20.974</v>
      </c>
      <c r="E45" s="5">
        <f t="shared" si="0"/>
        <v>23.356347438752785</v>
      </c>
    </row>
    <row r="46" spans="1:5" s="129" customFormat="1" ht="38.25" x14ac:dyDescent="0.2">
      <c r="A46" s="34" t="s">
        <v>126</v>
      </c>
      <c r="B46" s="33" t="s">
        <v>127</v>
      </c>
      <c r="C46" s="28">
        <v>89.8</v>
      </c>
      <c r="D46" s="28">
        <v>20.974</v>
      </c>
      <c r="E46" s="5">
        <f t="shared" si="0"/>
        <v>23.356347438752785</v>
      </c>
    </row>
    <row r="47" spans="1:5" s="129" customFormat="1" ht="25.5" x14ac:dyDescent="0.2">
      <c r="A47" s="26" t="s">
        <v>128</v>
      </c>
      <c r="B47" s="27" t="s">
        <v>129</v>
      </c>
      <c r="C47" s="28">
        <f>C48</f>
        <v>0.7</v>
      </c>
      <c r="D47" s="28">
        <f>D48</f>
        <v>0</v>
      </c>
      <c r="E47" s="5">
        <f t="shared" si="0"/>
        <v>0</v>
      </c>
    </row>
    <row r="48" spans="1:5" s="129" customFormat="1" ht="38.25" x14ac:dyDescent="0.2">
      <c r="A48" s="26" t="s">
        <v>130</v>
      </c>
      <c r="B48" s="27" t="s">
        <v>131</v>
      </c>
      <c r="C48" s="35">
        <v>0.7</v>
      </c>
      <c r="D48" s="35">
        <v>0</v>
      </c>
      <c r="E48" s="5">
        <f t="shared" si="0"/>
        <v>0</v>
      </c>
    </row>
    <row r="49" spans="1:5" x14ac:dyDescent="0.2">
      <c r="A49" s="26" t="s">
        <v>132</v>
      </c>
      <c r="B49" s="27" t="s">
        <v>133</v>
      </c>
      <c r="C49" s="35">
        <f t="shared" ref="C49:D50" si="6">C50</f>
        <v>22130.810000000005</v>
      </c>
      <c r="D49" s="35">
        <f t="shared" si="6"/>
        <v>255.26</v>
      </c>
      <c r="E49" s="5">
        <f t="shared" si="0"/>
        <v>1.153414628746078</v>
      </c>
    </row>
    <row r="50" spans="1:5" ht="51" x14ac:dyDescent="0.2">
      <c r="A50" s="26" t="s">
        <v>134</v>
      </c>
      <c r="B50" s="36" t="s">
        <v>135</v>
      </c>
      <c r="C50" s="35">
        <f t="shared" si="6"/>
        <v>22130.810000000005</v>
      </c>
      <c r="D50" s="35">
        <f t="shared" si="6"/>
        <v>255.26</v>
      </c>
      <c r="E50" s="5">
        <f t="shared" si="0"/>
        <v>1.153414628746078</v>
      </c>
    </row>
    <row r="51" spans="1:5" ht="63.75" x14ac:dyDescent="0.2">
      <c r="A51" s="37" t="s">
        <v>136</v>
      </c>
      <c r="B51" s="38" t="s">
        <v>137</v>
      </c>
      <c r="C51" s="39">
        <f>390.137+70.663+5+15094+152.5+6259.6+63.3+6995.634-6995.634+95.61</f>
        <v>22130.810000000005</v>
      </c>
      <c r="D51" s="39">
        <f>159.65+95.61</f>
        <v>255.26</v>
      </c>
      <c r="E51" s="5">
        <f t="shared" si="0"/>
        <v>1.153414628746078</v>
      </c>
    </row>
  </sheetData>
  <sheetProtection selectLockedCells="1" selectUnlockedCells="1"/>
  <autoFilter ref="A10:E10"/>
  <mergeCells count="8">
    <mergeCell ref="C1:E2"/>
    <mergeCell ref="C3:E3"/>
    <mergeCell ref="A6:E6"/>
    <mergeCell ref="A8:A9"/>
    <mergeCell ref="B8:B9"/>
    <mergeCell ref="C8:C9"/>
    <mergeCell ref="D8:D9"/>
    <mergeCell ref="E8:E9"/>
  </mergeCells>
  <phoneticPr fontId="27" type="noConversion"/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7"/>
  <sheetViews>
    <sheetView view="pageBreakPreview" zoomScaleSheetLayoutView="100" workbookViewId="0">
      <selection activeCell="I3" sqref="I3:K3"/>
    </sheetView>
  </sheetViews>
  <sheetFormatPr defaultColWidth="9" defaultRowHeight="12.75" x14ac:dyDescent="0.2"/>
  <cols>
    <col min="1" max="1" width="37.5" style="70" customWidth="1"/>
    <col min="2" max="2" width="4.1640625" style="70" customWidth="1"/>
    <col min="3" max="3" width="4.5" style="70" customWidth="1"/>
    <col min="4" max="6" width="4.1640625" style="70" customWidth="1"/>
    <col min="7" max="7" width="8.33203125" style="70" customWidth="1"/>
    <col min="8" max="8" width="7.1640625" style="70" customWidth="1"/>
    <col min="9" max="9" width="14.5" style="70" customWidth="1"/>
    <col min="10" max="10" width="12.1640625" style="70" customWidth="1"/>
    <col min="11" max="11" width="12.5" style="70" customWidth="1"/>
    <col min="12" max="14" width="9" style="117"/>
    <col min="15" max="15" width="12.6640625" style="117" bestFit="1" customWidth="1"/>
    <col min="16" max="16" width="10.83203125" style="117" bestFit="1" customWidth="1"/>
    <col min="17" max="17" width="15.6640625" style="117" customWidth="1"/>
    <col min="18" max="16384" width="9" style="117"/>
  </cols>
  <sheetData>
    <row r="2" spans="1:11" ht="69" customHeight="1" x14ac:dyDescent="0.2">
      <c r="A2" s="51"/>
      <c r="B2" s="51"/>
      <c r="C2" s="52"/>
      <c r="D2" s="52"/>
      <c r="E2" s="52"/>
      <c r="F2" s="52"/>
      <c r="G2" s="52"/>
      <c r="H2" s="117"/>
      <c r="I2" s="184" t="s">
        <v>260</v>
      </c>
      <c r="J2" s="184"/>
      <c r="K2" s="184"/>
    </row>
    <row r="3" spans="1:11" ht="18.75" customHeight="1" x14ac:dyDescent="0.2">
      <c r="A3" s="51"/>
      <c r="B3" s="51"/>
      <c r="C3" s="52"/>
      <c r="D3" s="52"/>
      <c r="E3" s="52"/>
      <c r="F3" s="52"/>
      <c r="G3" s="52"/>
      <c r="H3" s="117"/>
      <c r="I3" s="185" t="s">
        <v>269</v>
      </c>
      <c r="J3" s="185"/>
      <c r="K3" s="185"/>
    </row>
    <row r="4" spans="1:11" ht="33" customHeight="1" x14ac:dyDescent="0.2">
      <c r="A4" s="51"/>
      <c r="B4" s="51"/>
      <c r="C4" s="52"/>
      <c r="D4" s="52"/>
      <c r="E4" s="52"/>
      <c r="F4" s="52"/>
      <c r="G4" s="52"/>
      <c r="H4" s="173"/>
      <c r="I4" s="173"/>
      <c r="J4" s="173"/>
      <c r="K4" s="173"/>
    </row>
    <row r="5" spans="1:11" ht="86.25" customHeight="1" x14ac:dyDescent="0.2">
      <c r="A5" s="186" t="s">
        <v>267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</row>
    <row r="6" spans="1:11" ht="15" customHeight="1" x14ac:dyDescent="0.2">
      <c r="A6" s="53"/>
      <c r="B6" s="53"/>
      <c r="C6" s="53"/>
      <c r="D6" s="53"/>
      <c r="E6" s="53"/>
      <c r="F6" s="53"/>
      <c r="G6" s="53"/>
      <c r="H6" s="187" t="s">
        <v>78</v>
      </c>
      <c r="I6" s="187"/>
      <c r="J6" s="187"/>
      <c r="K6" s="187"/>
    </row>
    <row r="7" spans="1:11" ht="19.899999999999999" customHeight="1" x14ac:dyDescent="0.2">
      <c r="A7" s="183" t="s">
        <v>80</v>
      </c>
      <c r="B7" s="183" t="s">
        <v>138</v>
      </c>
      <c r="C7" s="183" t="s">
        <v>139</v>
      </c>
      <c r="D7" s="183" t="s">
        <v>140</v>
      </c>
      <c r="E7" s="183"/>
      <c r="F7" s="183"/>
      <c r="G7" s="183"/>
      <c r="H7" s="183" t="s">
        <v>141</v>
      </c>
      <c r="I7" s="181" t="s">
        <v>262</v>
      </c>
      <c r="J7" s="181" t="s">
        <v>263</v>
      </c>
      <c r="K7" s="182" t="s">
        <v>264</v>
      </c>
    </row>
    <row r="8" spans="1:11" ht="16.350000000000001" customHeight="1" x14ac:dyDescent="0.2">
      <c r="A8" s="183"/>
      <c r="B8" s="183"/>
      <c r="C8" s="183"/>
      <c r="D8" s="183"/>
      <c r="E8" s="183"/>
      <c r="F8" s="183"/>
      <c r="G8" s="183"/>
      <c r="H8" s="183"/>
      <c r="I8" s="181"/>
      <c r="J8" s="181"/>
      <c r="K8" s="181"/>
    </row>
    <row r="9" spans="1:11" ht="14.45" customHeight="1" x14ac:dyDescent="0.2">
      <c r="A9" s="54" t="s">
        <v>77</v>
      </c>
      <c r="B9" s="54" t="s">
        <v>81</v>
      </c>
      <c r="C9" s="54" t="s">
        <v>82</v>
      </c>
      <c r="D9" s="54" t="s">
        <v>83</v>
      </c>
      <c r="E9" s="54" t="s">
        <v>142</v>
      </c>
      <c r="F9" s="54" t="s">
        <v>143</v>
      </c>
      <c r="G9" s="54" t="s">
        <v>144</v>
      </c>
      <c r="H9" s="54" t="s">
        <v>145</v>
      </c>
      <c r="I9" s="54" t="s">
        <v>146</v>
      </c>
      <c r="J9" s="54" t="s">
        <v>147</v>
      </c>
      <c r="K9" s="54" t="s">
        <v>148</v>
      </c>
    </row>
    <row r="10" spans="1:11" ht="14.45" customHeight="1" x14ac:dyDescent="0.2">
      <c r="A10" s="55" t="s">
        <v>149</v>
      </c>
      <c r="B10" s="55"/>
      <c r="C10" s="55"/>
      <c r="D10" s="55"/>
      <c r="E10" s="55"/>
      <c r="F10" s="55"/>
      <c r="G10" s="55"/>
      <c r="H10" s="55"/>
      <c r="I10" s="158">
        <f>I11+I53+I72+I101+I139+I147+I154+I161+I62</f>
        <v>27981.01</v>
      </c>
      <c r="J10" s="158">
        <f>J11+J53+J72+J101+J139+J147+J154+J161+J62</f>
        <v>886.9217799999999</v>
      </c>
      <c r="K10" s="158">
        <f>J10/I10*100</f>
        <v>3.1697275402138807</v>
      </c>
    </row>
    <row r="11" spans="1:11" x14ac:dyDescent="0.2">
      <c r="A11" s="108" t="s">
        <v>150</v>
      </c>
      <c r="B11" s="107" t="s">
        <v>151</v>
      </c>
      <c r="C11" s="108"/>
      <c r="D11" s="108"/>
      <c r="E11" s="108"/>
      <c r="F11" s="108"/>
      <c r="G11" s="108"/>
      <c r="H11" s="108"/>
      <c r="I11" s="133">
        <f>I12+I22+I47+I41</f>
        <v>3524.0812000000001</v>
      </c>
      <c r="J11" s="133">
        <f>J12+J22+J47+J41</f>
        <v>466.64965999999998</v>
      </c>
      <c r="K11" s="158">
        <f t="shared" ref="K11:K74" si="0">J11/I11*100</f>
        <v>13.241739719277751</v>
      </c>
    </row>
    <row r="12" spans="1:11" ht="34.5" customHeight="1" x14ac:dyDescent="0.2">
      <c r="A12" s="55" t="s">
        <v>152</v>
      </c>
      <c r="B12" s="56" t="s">
        <v>151</v>
      </c>
      <c r="C12" s="56" t="s">
        <v>153</v>
      </c>
      <c r="D12" s="107"/>
      <c r="E12" s="107"/>
      <c r="F12" s="107"/>
      <c r="G12" s="107"/>
      <c r="H12" s="56"/>
      <c r="I12" s="133">
        <f t="shared" ref="I12:J16" si="1">I13</f>
        <v>420.7</v>
      </c>
      <c r="J12" s="133">
        <f t="shared" si="1"/>
        <v>62.66639</v>
      </c>
      <c r="K12" s="158">
        <f t="shared" si="0"/>
        <v>14.895742809603044</v>
      </c>
    </row>
    <row r="13" spans="1:11" ht="60" x14ac:dyDescent="0.2">
      <c r="A13" s="55" t="s">
        <v>2</v>
      </c>
      <c r="B13" s="56" t="s">
        <v>151</v>
      </c>
      <c r="C13" s="56" t="s">
        <v>153</v>
      </c>
      <c r="D13" s="56">
        <v>65</v>
      </c>
      <c r="E13" s="56"/>
      <c r="F13" s="56"/>
      <c r="G13" s="56"/>
      <c r="H13" s="56"/>
      <c r="I13" s="134">
        <f t="shared" si="1"/>
        <v>420.7</v>
      </c>
      <c r="J13" s="134">
        <f t="shared" si="1"/>
        <v>62.66639</v>
      </c>
      <c r="K13" s="158">
        <f t="shared" si="0"/>
        <v>14.895742809603044</v>
      </c>
    </row>
    <row r="14" spans="1:11" ht="48" x14ac:dyDescent="0.2">
      <c r="A14" s="55" t="s">
        <v>3</v>
      </c>
      <c r="B14" s="56" t="s">
        <v>151</v>
      </c>
      <c r="C14" s="56" t="s">
        <v>153</v>
      </c>
      <c r="D14" s="56">
        <v>65</v>
      </c>
      <c r="E14" s="56" t="s">
        <v>77</v>
      </c>
      <c r="F14" s="56"/>
      <c r="G14" s="56"/>
      <c r="H14" s="56"/>
      <c r="I14" s="134">
        <f>I15+I18</f>
        <v>420.7</v>
      </c>
      <c r="J14" s="134">
        <f>J15+J18</f>
        <v>62.66639</v>
      </c>
      <c r="K14" s="158">
        <f t="shared" si="0"/>
        <v>14.895742809603044</v>
      </c>
    </row>
    <row r="15" spans="1:11" ht="24" x14ac:dyDescent="0.2">
      <c r="A15" s="55" t="s">
        <v>156</v>
      </c>
      <c r="B15" s="56" t="s">
        <v>151</v>
      </c>
      <c r="C15" s="56" t="s">
        <v>153</v>
      </c>
      <c r="D15" s="56">
        <v>65</v>
      </c>
      <c r="E15" s="56" t="s">
        <v>77</v>
      </c>
      <c r="F15" s="56" t="s">
        <v>155</v>
      </c>
      <c r="G15" s="56">
        <v>41150</v>
      </c>
      <c r="H15" s="56"/>
      <c r="I15" s="134">
        <f>I16</f>
        <v>320.7</v>
      </c>
      <c r="J15" s="134">
        <f>J16</f>
        <v>62.66639</v>
      </c>
      <c r="K15" s="158">
        <f t="shared" si="0"/>
        <v>19.540502026816338</v>
      </c>
    </row>
    <row r="16" spans="1:11" ht="96" x14ac:dyDescent="0.2">
      <c r="A16" s="55" t="s">
        <v>157</v>
      </c>
      <c r="B16" s="56" t="s">
        <v>151</v>
      </c>
      <c r="C16" s="56" t="s">
        <v>153</v>
      </c>
      <c r="D16" s="56">
        <v>65</v>
      </c>
      <c r="E16" s="56" t="s">
        <v>77</v>
      </c>
      <c r="F16" s="56" t="s">
        <v>155</v>
      </c>
      <c r="G16" s="56">
        <v>41150</v>
      </c>
      <c r="H16" s="56">
        <v>100</v>
      </c>
      <c r="I16" s="134">
        <f t="shared" si="1"/>
        <v>320.7</v>
      </c>
      <c r="J16" s="134">
        <f t="shared" si="1"/>
        <v>62.66639</v>
      </c>
      <c r="K16" s="158">
        <f t="shared" si="0"/>
        <v>19.540502026816338</v>
      </c>
    </row>
    <row r="17" spans="1:11" ht="36" x14ac:dyDescent="0.2">
      <c r="A17" s="55" t="s">
        <v>158</v>
      </c>
      <c r="B17" s="56" t="s">
        <v>151</v>
      </c>
      <c r="C17" s="56" t="s">
        <v>153</v>
      </c>
      <c r="D17" s="56">
        <v>65</v>
      </c>
      <c r="E17" s="56" t="s">
        <v>77</v>
      </c>
      <c r="F17" s="56" t="s">
        <v>155</v>
      </c>
      <c r="G17" s="56">
        <v>41150</v>
      </c>
      <c r="H17" s="56">
        <v>120</v>
      </c>
      <c r="I17" s="134">
        <f>420.7-100</f>
        <v>320.7</v>
      </c>
      <c r="J17" s="134">
        <v>62.66639</v>
      </c>
      <c r="K17" s="158">
        <f t="shared" si="0"/>
        <v>19.540502026816338</v>
      </c>
    </row>
    <row r="18" spans="1:11" ht="24" x14ac:dyDescent="0.2">
      <c r="A18" s="159" t="s">
        <v>259</v>
      </c>
      <c r="B18" s="160" t="s">
        <v>151</v>
      </c>
      <c r="C18" s="160" t="s">
        <v>153</v>
      </c>
      <c r="D18" s="160" t="s">
        <v>161</v>
      </c>
      <c r="E18" s="160" t="s">
        <v>77</v>
      </c>
      <c r="F18" s="160" t="s">
        <v>155</v>
      </c>
      <c r="G18" s="160" t="s">
        <v>244</v>
      </c>
      <c r="H18" s="159"/>
      <c r="I18" s="134">
        <f t="shared" ref="I18:J20" si="2">I19</f>
        <v>100</v>
      </c>
      <c r="J18" s="134">
        <f t="shared" si="2"/>
        <v>0</v>
      </c>
      <c r="K18" s="158">
        <f t="shared" si="0"/>
        <v>0</v>
      </c>
    </row>
    <row r="19" spans="1:11" ht="60" x14ac:dyDescent="0.2">
      <c r="A19" s="172" t="s">
        <v>246</v>
      </c>
      <c r="B19" s="160" t="s">
        <v>151</v>
      </c>
      <c r="C19" s="160" t="s">
        <v>153</v>
      </c>
      <c r="D19" s="160" t="s">
        <v>161</v>
      </c>
      <c r="E19" s="160" t="s">
        <v>77</v>
      </c>
      <c r="F19" s="160" t="s">
        <v>155</v>
      </c>
      <c r="G19" s="160" t="s">
        <v>245</v>
      </c>
      <c r="H19" s="159"/>
      <c r="I19" s="134">
        <f t="shared" si="2"/>
        <v>100</v>
      </c>
      <c r="J19" s="134">
        <f t="shared" si="2"/>
        <v>0</v>
      </c>
      <c r="K19" s="158">
        <f t="shared" si="0"/>
        <v>0</v>
      </c>
    </row>
    <row r="20" spans="1:11" ht="72" x14ac:dyDescent="0.2">
      <c r="A20" s="159" t="s">
        <v>157</v>
      </c>
      <c r="B20" s="160" t="s">
        <v>151</v>
      </c>
      <c r="C20" s="160" t="s">
        <v>153</v>
      </c>
      <c r="D20" s="160" t="s">
        <v>161</v>
      </c>
      <c r="E20" s="160" t="s">
        <v>77</v>
      </c>
      <c r="F20" s="160" t="s">
        <v>155</v>
      </c>
      <c r="G20" s="160" t="s">
        <v>245</v>
      </c>
      <c r="H20" s="159">
        <v>100</v>
      </c>
      <c r="I20" s="134">
        <f t="shared" si="2"/>
        <v>100</v>
      </c>
      <c r="J20" s="134">
        <f t="shared" si="2"/>
        <v>0</v>
      </c>
      <c r="K20" s="158">
        <f t="shared" si="0"/>
        <v>0</v>
      </c>
    </row>
    <row r="21" spans="1:11" ht="36" x14ac:dyDescent="0.2">
      <c r="A21" s="159" t="s">
        <v>158</v>
      </c>
      <c r="B21" s="160" t="s">
        <v>151</v>
      </c>
      <c r="C21" s="160" t="s">
        <v>153</v>
      </c>
      <c r="D21" s="160" t="s">
        <v>161</v>
      </c>
      <c r="E21" s="160" t="s">
        <v>77</v>
      </c>
      <c r="F21" s="160" t="s">
        <v>155</v>
      </c>
      <c r="G21" s="160" t="s">
        <v>245</v>
      </c>
      <c r="H21" s="159">
        <v>120</v>
      </c>
      <c r="I21" s="134">
        <v>100</v>
      </c>
      <c r="J21" s="134">
        <v>0</v>
      </c>
      <c r="K21" s="158">
        <f t="shared" si="0"/>
        <v>0</v>
      </c>
    </row>
    <row r="22" spans="1:11" ht="57.75" customHeight="1" x14ac:dyDescent="0.2">
      <c r="A22" s="55" t="s">
        <v>159</v>
      </c>
      <c r="B22" s="56" t="s">
        <v>151</v>
      </c>
      <c r="C22" s="56" t="s">
        <v>160</v>
      </c>
      <c r="D22" s="56"/>
      <c r="E22" s="56"/>
      <c r="F22" s="56"/>
      <c r="G22" s="56"/>
      <c r="H22" s="55"/>
      <c r="I22" s="133">
        <f t="shared" ref="I22:J23" si="3">I23</f>
        <v>3089.0812000000001</v>
      </c>
      <c r="J22" s="133">
        <f t="shared" si="3"/>
        <v>403.98327</v>
      </c>
      <c r="K22" s="158">
        <f t="shared" si="0"/>
        <v>13.077780862477814</v>
      </c>
    </row>
    <row r="23" spans="1:11" ht="60" x14ac:dyDescent="0.2">
      <c r="A23" s="55" t="s">
        <v>4</v>
      </c>
      <c r="B23" s="56" t="s">
        <v>151</v>
      </c>
      <c r="C23" s="56" t="s">
        <v>160</v>
      </c>
      <c r="D23" s="56" t="s">
        <v>161</v>
      </c>
      <c r="E23" s="56"/>
      <c r="F23" s="56"/>
      <c r="G23" s="56"/>
      <c r="H23" s="55"/>
      <c r="I23" s="134">
        <f t="shared" si="3"/>
        <v>3089.0812000000001</v>
      </c>
      <c r="J23" s="134">
        <f t="shared" si="3"/>
        <v>403.98327</v>
      </c>
      <c r="K23" s="158">
        <f t="shared" si="0"/>
        <v>13.077780862477814</v>
      </c>
    </row>
    <row r="24" spans="1:11" ht="72" x14ac:dyDescent="0.2">
      <c r="A24" s="55" t="s">
        <v>5</v>
      </c>
      <c r="B24" s="56" t="s">
        <v>151</v>
      </c>
      <c r="C24" s="56" t="s">
        <v>160</v>
      </c>
      <c r="D24" s="56" t="s">
        <v>161</v>
      </c>
      <c r="E24" s="56" t="s">
        <v>82</v>
      </c>
      <c r="F24" s="56"/>
      <c r="G24" s="56"/>
      <c r="H24" s="55"/>
      <c r="I24" s="134">
        <f>I25+I28+I38+I35</f>
        <v>3089.0812000000001</v>
      </c>
      <c r="J24" s="134">
        <f>J25+J28+J38+J35</f>
        <v>403.98327</v>
      </c>
      <c r="K24" s="158">
        <f t="shared" si="0"/>
        <v>13.077780862477814</v>
      </c>
    </row>
    <row r="25" spans="1:11" ht="36" x14ac:dyDescent="0.2">
      <c r="A25" s="55" t="s">
        <v>162</v>
      </c>
      <c r="B25" s="56" t="s">
        <v>151</v>
      </c>
      <c r="C25" s="56" t="s">
        <v>160</v>
      </c>
      <c r="D25" s="56" t="s">
        <v>161</v>
      </c>
      <c r="E25" s="56" t="s">
        <v>82</v>
      </c>
      <c r="F25" s="56" t="s">
        <v>155</v>
      </c>
      <c r="G25" s="56" t="s">
        <v>163</v>
      </c>
      <c r="H25" s="55"/>
      <c r="I25" s="134">
        <f t="shared" ref="I25:J26" si="4">I26</f>
        <v>651.4</v>
      </c>
      <c r="J25" s="134">
        <f t="shared" si="4"/>
        <v>255.82962000000001</v>
      </c>
      <c r="K25" s="158">
        <f t="shared" si="0"/>
        <v>39.273813325145838</v>
      </c>
    </row>
    <row r="26" spans="1:11" ht="96" x14ac:dyDescent="0.2">
      <c r="A26" s="55" t="s">
        <v>157</v>
      </c>
      <c r="B26" s="56" t="s">
        <v>151</v>
      </c>
      <c r="C26" s="56" t="s">
        <v>160</v>
      </c>
      <c r="D26" s="56" t="s">
        <v>161</v>
      </c>
      <c r="E26" s="56" t="s">
        <v>82</v>
      </c>
      <c r="F26" s="56" t="s">
        <v>155</v>
      </c>
      <c r="G26" s="56" t="s">
        <v>163</v>
      </c>
      <c r="H26" s="55">
        <v>100</v>
      </c>
      <c r="I26" s="134">
        <f t="shared" si="4"/>
        <v>651.4</v>
      </c>
      <c r="J26" s="134">
        <f t="shared" si="4"/>
        <v>255.82962000000001</v>
      </c>
      <c r="K26" s="158">
        <f t="shared" si="0"/>
        <v>39.273813325145838</v>
      </c>
    </row>
    <row r="27" spans="1:11" ht="36" x14ac:dyDescent="0.2">
      <c r="A27" s="55" t="s">
        <v>158</v>
      </c>
      <c r="B27" s="56" t="s">
        <v>151</v>
      </c>
      <c r="C27" s="56" t="s">
        <v>160</v>
      </c>
      <c r="D27" s="56" t="s">
        <v>161</v>
      </c>
      <c r="E27" s="56" t="s">
        <v>82</v>
      </c>
      <c r="F27" s="56" t="s">
        <v>155</v>
      </c>
      <c r="G27" s="56" t="s">
        <v>163</v>
      </c>
      <c r="H27" s="55">
        <v>120</v>
      </c>
      <c r="I27" s="134">
        <f>651.4</f>
        <v>651.4</v>
      </c>
      <c r="J27" s="134">
        <v>255.82962000000001</v>
      </c>
      <c r="K27" s="158">
        <f t="shared" si="0"/>
        <v>39.273813325145838</v>
      </c>
    </row>
    <row r="28" spans="1:11" ht="24" x14ac:dyDescent="0.2">
      <c r="A28" s="55" t="s">
        <v>164</v>
      </c>
      <c r="B28" s="56" t="s">
        <v>151</v>
      </c>
      <c r="C28" s="56" t="s">
        <v>160</v>
      </c>
      <c r="D28" s="56" t="s">
        <v>161</v>
      </c>
      <c r="E28" s="56" t="s">
        <v>82</v>
      </c>
      <c r="F28" s="56" t="s">
        <v>155</v>
      </c>
      <c r="G28" s="56" t="s">
        <v>165</v>
      </c>
      <c r="H28" s="55"/>
      <c r="I28" s="134">
        <f>I29+I31</f>
        <v>2207.5192000000002</v>
      </c>
      <c r="J28" s="134">
        <f>J29+J31</f>
        <v>148.15365</v>
      </c>
      <c r="K28" s="158">
        <f t="shared" si="0"/>
        <v>6.7113187509309089</v>
      </c>
    </row>
    <row r="29" spans="1:11" ht="36" x14ac:dyDescent="0.2">
      <c r="A29" s="55" t="s">
        <v>166</v>
      </c>
      <c r="B29" s="56" t="s">
        <v>151</v>
      </c>
      <c r="C29" s="56" t="s">
        <v>160</v>
      </c>
      <c r="D29" s="56" t="s">
        <v>161</v>
      </c>
      <c r="E29" s="56" t="s">
        <v>82</v>
      </c>
      <c r="F29" s="56" t="s">
        <v>155</v>
      </c>
      <c r="G29" s="56" t="s">
        <v>165</v>
      </c>
      <c r="H29" s="55">
        <v>200</v>
      </c>
      <c r="I29" s="134">
        <f>I30</f>
        <v>1522.1192000000001</v>
      </c>
      <c r="J29" s="134">
        <f>J30</f>
        <v>143.26648</v>
      </c>
      <c r="K29" s="158">
        <f t="shared" si="0"/>
        <v>9.4123035830570956</v>
      </c>
    </row>
    <row r="30" spans="1:11" ht="36" x14ac:dyDescent="0.2">
      <c r="A30" s="55" t="s">
        <v>167</v>
      </c>
      <c r="B30" s="56" t="s">
        <v>151</v>
      </c>
      <c r="C30" s="56" t="s">
        <v>160</v>
      </c>
      <c r="D30" s="56" t="s">
        <v>161</v>
      </c>
      <c r="E30" s="56" t="s">
        <v>82</v>
      </c>
      <c r="F30" s="56" t="s">
        <v>155</v>
      </c>
      <c r="G30" s="56" t="s">
        <v>165</v>
      </c>
      <c r="H30" s="55">
        <v>240</v>
      </c>
      <c r="I30" s="134">
        <f>1522.1192</f>
        <v>1522.1192000000001</v>
      </c>
      <c r="J30" s="134">
        <v>143.26648</v>
      </c>
      <c r="K30" s="158">
        <f t="shared" si="0"/>
        <v>9.4123035830570956</v>
      </c>
    </row>
    <row r="31" spans="1:11" x14ac:dyDescent="0.2">
      <c r="A31" s="55" t="s">
        <v>168</v>
      </c>
      <c r="B31" s="56" t="s">
        <v>151</v>
      </c>
      <c r="C31" s="56" t="s">
        <v>160</v>
      </c>
      <c r="D31" s="56" t="s">
        <v>161</v>
      </c>
      <c r="E31" s="56" t="s">
        <v>82</v>
      </c>
      <c r="F31" s="56" t="s">
        <v>155</v>
      </c>
      <c r="G31" s="56" t="s">
        <v>165</v>
      </c>
      <c r="H31" s="55">
        <v>800</v>
      </c>
      <c r="I31" s="134">
        <f>I33+I32</f>
        <v>685.4</v>
      </c>
      <c r="J31" s="134">
        <f>J33+J32</f>
        <v>4.8871700000000002</v>
      </c>
      <c r="K31" s="158">
        <f t="shared" si="0"/>
        <v>0.71303910125474179</v>
      </c>
    </row>
    <row r="32" spans="1:11" x14ac:dyDescent="0.2">
      <c r="A32" s="150" t="s">
        <v>224</v>
      </c>
      <c r="B32" s="155" t="s">
        <v>151</v>
      </c>
      <c r="C32" s="155" t="s">
        <v>160</v>
      </c>
      <c r="D32" s="155" t="s">
        <v>161</v>
      </c>
      <c r="E32" s="155" t="s">
        <v>82</v>
      </c>
      <c r="F32" s="155" t="s">
        <v>155</v>
      </c>
      <c r="G32" s="155" t="s">
        <v>165</v>
      </c>
      <c r="H32" s="150">
        <v>830</v>
      </c>
      <c r="I32" s="134">
        <v>20</v>
      </c>
      <c r="J32" s="134">
        <v>3</v>
      </c>
      <c r="K32" s="158">
        <f t="shared" si="0"/>
        <v>15</v>
      </c>
    </row>
    <row r="33" spans="1:11" ht="24" x14ac:dyDescent="0.2">
      <c r="A33" s="55" t="s">
        <v>169</v>
      </c>
      <c r="B33" s="56" t="s">
        <v>151</v>
      </c>
      <c r="C33" s="56" t="s">
        <v>160</v>
      </c>
      <c r="D33" s="56" t="s">
        <v>161</v>
      </c>
      <c r="E33" s="56" t="s">
        <v>82</v>
      </c>
      <c r="F33" s="56" t="s">
        <v>155</v>
      </c>
      <c r="G33" s="56" t="s">
        <v>165</v>
      </c>
      <c r="H33" s="55">
        <v>850</v>
      </c>
      <c r="I33" s="134">
        <v>665.4</v>
      </c>
      <c r="J33" s="134">
        <v>1.88717</v>
      </c>
      <c r="K33" s="158">
        <f t="shared" si="0"/>
        <v>0.28361436729786593</v>
      </c>
    </row>
    <row r="34" spans="1:11" ht="24" x14ac:dyDescent="0.2">
      <c r="A34" s="159" t="s">
        <v>259</v>
      </c>
      <c r="B34" s="160" t="s">
        <v>151</v>
      </c>
      <c r="C34" s="160" t="s">
        <v>160</v>
      </c>
      <c r="D34" s="160" t="s">
        <v>161</v>
      </c>
      <c r="E34" s="160" t="s">
        <v>82</v>
      </c>
      <c r="F34" s="160" t="s">
        <v>155</v>
      </c>
      <c r="G34" s="160" t="s">
        <v>244</v>
      </c>
      <c r="H34" s="55"/>
      <c r="I34" s="134">
        <f t="shared" ref="I34:J36" si="5">I35</f>
        <v>229.46199999999999</v>
      </c>
      <c r="J34" s="134">
        <f t="shared" si="5"/>
        <v>0</v>
      </c>
      <c r="K34" s="158">
        <f t="shared" si="0"/>
        <v>0</v>
      </c>
    </row>
    <row r="35" spans="1:11" ht="60" x14ac:dyDescent="0.2">
      <c r="A35" s="172" t="s">
        <v>246</v>
      </c>
      <c r="B35" s="160" t="s">
        <v>151</v>
      </c>
      <c r="C35" s="160" t="s">
        <v>160</v>
      </c>
      <c r="D35" s="160" t="s">
        <v>161</v>
      </c>
      <c r="E35" s="160" t="s">
        <v>82</v>
      </c>
      <c r="F35" s="160" t="s">
        <v>155</v>
      </c>
      <c r="G35" s="160" t="s">
        <v>245</v>
      </c>
      <c r="H35" s="159"/>
      <c r="I35" s="134">
        <f t="shared" si="5"/>
        <v>229.46199999999999</v>
      </c>
      <c r="J35" s="134">
        <f t="shared" si="5"/>
        <v>0</v>
      </c>
      <c r="K35" s="158">
        <f t="shared" si="0"/>
        <v>0</v>
      </c>
    </row>
    <row r="36" spans="1:11" ht="72" x14ac:dyDescent="0.2">
      <c r="A36" s="159" t="s">
        <v>157</v>
      </c>
      <c r="B36" s="160" t="s">
        <v>151</v>
      </c>
      <c r="C36" s="160" t="s">
        <v>160</v>
      </c>
      <c r="D36" s="160" t="s">
        <v>161</v>
      </c>
      <c r="E36" s="160" t="s">
        <v>82</v>
      </c>
      <c r="F36" s="160" t="s">
        <v>155</v>
      </c>
      <c r="G36" s="160" t="s">
        <v>245</v>
      </c>
      <c r="H36" s="159">
        <v>100</v>
      </c>
      <c r="I36" s="134">
        <f t="shared" si="5"/>
        <v>229.46199999999999</v>
      </c>
      <c r="J36" s="134">
        <f t="shared" si="5"/>
        <v>0</v>
      </c>
      <c r="K36" s="158">
        <f t="shared" si="0"/>
        <v>0</v>
      </c>
    </row>
    <row r="37" spans="1:11" ht="36" x14ac:dyDescent="0.2">
      <c r="A37" s="159" t="s">
        <v>158</v>
      </c>
      <c r="B37" s="160" t="s">
        <v>151</v>
      </c>
      <c r="C37" s="160" t="s">
        <v>160</v>
      </c>
      <c r="D37" s="160" t="s">
        <v>161</v>
      </c>
      <c r="E37" s="160" t="s">
        <v>82</v>
      </c>
      <c r="F37" s="160" t="s">
        <v>155</v>
      </c>
      <c r="G37" s="160" t="s">
        <v>245</v>
      </c>
      <c r="H37" s="159">
        <v>120</v>
      </c>
      <c r="I37" s="134">
        <f>229.462</f>
        <v>229.46199999999999</v>
      </c>
      <c r="J37" s="134">
        <v>0</v>
      </c>
      <c r="K37" s="158">
        <f t="shared" si="0"/>
        <v>0</v>
      </c>
    </row>
    <row r="38" spans="1:11" ht="144" x14ac:dyDescent="0.2">
      <c r="A38" s="55" t="s">
        <v>170</v>
      </c>
      <c r="B38" s="56" t="s">
        <v>151</v>
      </c>
      <c r="C38" s="56" t="s">
        <v>160</v>
      </c>
      <c r="D38" s="56" t="s">
        <v>161</v>
      </c>
      <c r="E38" s="56" t="s">
        <v>82</v>
      </c>
      <c r="F38" s="56" t="s">
        <v>155</v>
      </c>
      <c r="G38" s="56" t="s">
        <v>171</v>
      </c>
      <c r="H38" s="55"/>
      <c r="I38" s="134">
        <f t="shared" ref="I38:J39" si="6">I39</f>
        <v>0.7</v>
      </c>
      <c r="J38" s="134">
        <f t="shared" si="6"/>
        <v>0</v>
      </c>
      <c r="K38" s="158">
        <f t="shared" si="0"/>
        <v>0</v>
      </c>
    </row>
    <row r="39" spans="1:11" ht="36" x14ac:dyDescent="0.2">
      <c r="A39" s="55" t="s">
        <v>166</v>
      </c>
      <c r="B39" s="56" t="s">
        <v>151</v>
      </c>
      <c r="C39" s="56" t="s">
        <v>160</v>
      </c>
      <c r="D39" s="56" t="s">
        <v>161</v>
      </c>
      <c r="E39" s="56" t="s">
        <v>82</v>
      </c>
      <c r="F39" s="56" t="s">
        <v>155</v>
      </c>
      <c r="G39" s="56" t="s">
        <v>171</v>
      </c>
      <c r="H39" s="55">
        <v>200</v>
      </c>
      <c r="I39" s="134">
        <f t="shared" si="6"/>
        <v>0.7</v>
      </c>
      <c r="J39" s="134">
        <f t="shared" si="6"/>
        <v>0</v>
      </c>
      <c r="K39" s="158">
        <f t="shared" si="0"/>
        <v>0</v>
      </c>
    </row>
    <row r="40" spans="1:11" ht="36" x14ac:dyDescent="0.2">
      <c r="A40" s="55" t="s">
        <v>167</v>
      </c>
      <c r="B40" s="56" t="s">
        <v>151</v>
      </c>
      <c r="C40" s="56" t="s">
        <v>160</v>
      </c>
      <c r="D40" s="56" t="s">
        <v>161</v>
      </c>
      <c r="E40" s="56" t="s">
        <v>82</v>
      </c>
      <c r="F40" s="56" t="s">
        <v>155</v>
      </c>
      <c r="G40" s="56" t="s">
        <v>171</v>
      </c>
      <c r="H40" s="55">
        <v>240</v>
      </c>
      <c r="I40" s="134">
        <v>0.7</v>
      </c>
      <c r="J40" s="134">
        <v>0</v>
      </c>
      <c r="K40" s="158">
        <f t="shared" si="0"/>
        <v>0</v>
      </c>
    </row>
    <row r="41" spans="1:11" ht="60" x14ac:dyDescent="0.2">
      <c r="A41" s="55" t="s">
        <v>172</v>
      </c>
      <c r="B41" s="107" t="s">
        <v>151</v>
      </c>
      <c r="C41" s="107" t="s">
        <v>173</v>
      </c>
      <c r="D41" s="56"/>
      <c r="E41" s="56"/>
      <c r="F41" s="56"/>
      <c r="G41" s="56"/>
      <c r="H41" s="55"/>
      <c r="I41" s="133">
        <f t="shared" ref="I41:J45" si="7">I42</f>
        <v>4.3</v>
      </c>
      <c r="J41" s="133">
        <f t="shared" si="7"/>
        <v>0</v>
      </c>
      <c r="K41" s="158">
        <f t="shared" si="0"/>
        <v>0</v>
      </c>
    </row>
    <row r="42" spans="1:11" ht="36" x14ac:dyDescent="0.2">
      <c r="A42" s="55" t="s">
        <v>174</v>
      </c>
      <c r="B42" s="56" t="s">
        <v>151</v>
      </c>
      <c r="C42" s="56" t="s">
        <v>173</v>
      </c>
      <c r="D42" s="56" t="s">
        <v>175</v>
      </c>
      <c r="E42" s="56"/>
      <c r="F42" s="56"/>
      <c r="G42" s="56"/>
      <c r="H42" s="55"/>
      <c r="I42" s="134">
        <f t="shared" si="7"/>
        <v>4.3</v>
      </c>
      <c r="J42" s="134">
        <f t="shared" si="7"/>
        <v>0</v>
      </c>
      <c r="K42" s="158">
        <f t="shared" si="0"/>
        <v>0</v>
      </c>
    </row>
    <row r="43" spans="1:11" ht="48" x14ac:dyDescent="0.2">
      <c r="A43" s="55" t="s">
        <v>176</v>
      </c>
      <c r="B43" s="56" t="s">
        <v>151</v>
      </c>
      <c r="C43" s="56" t="s">
        <v>173</v>
      </c>
      <c r="D43" s="56" t="s">
        <v>175</v>
      </c>
      <c r="E43" s="56" t="s">
        <v>77</v>
      </c>
      <c r="F43" s="56"/>
      <c r="G43" s="56"/>
      <c r="H43" s="55"/>
      <c r="I43" s="134">
        <f t="shared" si="7"/>
        <v>4.3</v>
      </c>
      <c r="J43" s="134">
        <f t="shared" si="7"/>
        <v>0</v>
      </c>
      <c r="K43" s="158">
        <f t="shared" si="0"/>
        <v>0</v>
      </c>
    </row>
    <row r="44" spans="1:11" ht="101.25" customHeight="1" x14ac:dyDescent="0.2">
      <c r="A44" s="55" t="s">
        <v>177</v>
      </c>
      <c r="B44" s="56" t="s">
        <v>151</v>
      </c>
      <c r="C44" s="56" t="s">
        <v>173</v>
      </c>
      <c r="D44" s="56" t="s">
        <v>175</v>
      </c>
      <c r="E44" s="56" t="s">
        <v>77</v>
      </c>
      <c r="F44" s="56" t="s">
        <v>155</v>
      </c>
      <c r="G44" s="56" t="s">
        <v>178</v>
      </c>
      <c r="H44" s="55"/>
      <c r="I44" s="134">
        <f t="shared" si="7"/>
        <v>4.3</v>
      </c>
      <c r="J44" s="134">
        <f t="shared" si="7"/>
        <v>0</v>
      </c>
      <c r="K44" s="158">
        <f t="shared" si="0"/>
        <v>0</v>
      </c>
    </row>
    <row r="45" spans="1:11" x14ac:dyDescent="0.2">
      <c r="A45" s="55" t="s">
        <v>179</v>
      </c>
      <c r="B45" s="56" t="s">
        <v>151</v>
      </c>
      <c r="C45" s="56" t="s">
        <v>173</v>
      </c>
      <c r="D45" s="56" t="s">
        <v>175</v>
      </c>
      <c r="E45" s="56" t="s">
        <v>77</v>
      </c>
      <c r="F45" s="56" t="s">
        <v>155</v>
      </c>
      <c r="G45" s="56" t="s">
        <v>178</v>
      </c>
      <c r="H45" s="55">
        <v>500</v>
      </c>
      <c r="I45" s="134">
        <f t="shared" si="7"/>
        <v>4.3</v>
      </c>
      <c r="J45" s="134">
        <f t="shared" si="7"/>
        <v>0</v>
      </c>
      <c r="K45" s="158">
        <f t="shared" si="0"/>
        <v>0</v>
      </c>
    </row>
    <row r="46" spans="1:11" x14ac:dyDescent="0.2">
      <c r="A46" s="55" t="s">
        <v>180</v>
      </c>
      <c r="B46" s="56" t="s">
        <v>151</v>
      </c>
      <c r="C46" s="56" t="s">
        <v>173</v>
      </c>
      <c r="D46" s="56" t="s">
        <v>175</v>
      </c>
      <c r="E46" s="56" t="s">
        <v>77</v>
      </c>
      <c r="F46" s="56" t="s">
        <v>155</v>
      </c>
      <c r="G46" s="56" t="s">
        <v>178</v>
      </c>
      <c r="H46" s="55">
        <v>540</v>
      </c>
      <c r="I46" s="134">
        <v>4.3</v>
      </c>
      <c r="J46" s="134">
        <v>0</v>
      </c>
      <c r="K46" s="158">
        <f t="shared" si="0"/>
        <v>0</v>
      </c>
    </row>
    <row r="47" spans="1:11" x14ac:dyDescent="0.2">
      <c r="A47" s="55" t="s">
        <v>181</v>
      </c>
      <c r="B47" s="56" t="s">
        <v>151</v>
      </c>
      <c r="C47" s="56" t="s">
        <v>147</v>
      </c>
      <c r="D47" s="107"/>
      <c r="E47" s="107"/>
      <c r="F47" s="107"/>
      <c r="G47" s="107"/>
      <c r="H47" s="108"/>
      <c r="I47" s="134">
        <f t="shared" ref="I47:J51" si="8">I48</f>
        <v>10</v>
      </c>
      <c r="J47" s="134">
        <f t="shared" si="8"/>
        <v>0</v>
      </c>
      <c r="K47" s="158">
        <f t="shared" si="0"/>
        <v>0</v>
      </c>
    </row>
    <row r="48" spans="1:11" ht="36" x14ac:dyDescent="0.2">
      <c r="A48" s="55" t="s">
        <v>174</v>
      </c>
      <c r="B48" s="56" t="s">
        <v>151</v>
      </c>
      <c r="C48" s="56" t="s">
        <v>147</v>
      </c>
      <c r="D48" s="56" t="s">
        <v>175</v>
      </c>
      <c r="E48" s="56"/>
      <c r="F48" s="56"/>
      <c r="G48" s="56"/>
      <c r="H48" s="55"/>
      <c r="I48" s="134">
        <f t="shared" si="8"/>
        <v>10</v>
      </c>
      <c r="J48" s="134">
        <f t="shared" si="8"/>
        <v>0</v>
      </c>
      <c r="K48" s="158">
        <f t="shared" si="0"/>
        <v>0</v>
      </c>
    </row>
    <row r="49" spans="1:11" ht="48" x14ac:dyDescent="0.2">
      <c r="A49" s="55" t="s">
        <v>176</v>
      </c>
      <c r="B49" s="56" t="s">
        <v>151</v>
      </c>
      <c r="C49" s="56" t="s">
        <v>147</v>
      </c>
      <c r="D49" s="56" t="s">
        <v>175</v>
      </c>
      <c r="E49" s="56" t="s">
        <v>77</v>
      </c>
      <c r="F49" s="56"/>
      <c r="G49" s="56"/>
      <c r="H49" s="55"/>
      <c r="I49" s="134">
        <f t="shared" si="8"/>
        <v>10</v>
      </c>
      <c r="J49" s="134">
        <f t="shared" si="8"/>
        <v>0</v>
      </c>
      <c r="K49" s="158">
        <f t="shared" si="0"/>
        <v>0</v>
      </c>
    </row>
    <row r="50" spans="1:11" ht="48" x14ac:dyDescent="0.2">
      <c r="A50" s="55" t="s">
        <v>6</v>
      </c>
      <c r="B50" s="56" t="s">
        <v>151</v>
      </c>
      <c r="C50" s="56" t="s">
        <v>147</v>
      </c>
      <c r="D50" s="56" t="s">
        <v>175</v>
      </c>
      <c r="E50" s="56" t="s">
        <v>77</v>
      </c>
      <c r="F50" s="56" t="s">
        <v>155</v>
      </c>
      <c r="G50" s="56" t="s">
        <v>182</v>
      </c>
      <c r="H50" s="106"/>
      <c r="I50" s="134">
        <f t="shared" si="8"/>
        <v>10</v>
      </c>
      <c r="J50" s="134">
        <f t="shared" si="8"/>
        <v>0</v>
      </c>
      <c r="K50" s="158">
        <f t="shared" si="0"/>
        <v>0</v>
      </c>
    </row>
    <row r="51" spans="1:11" x14ac:dyDescent="0.2">
      <c r="A51" s="55" t="s">
        <v>168</v>
      </c>
      <c r="B51" s="56" t="s">
        <v>151</v>
      </c>
      <c r="C51" s="56" t="s">
        <v>147</v>
      </c>
      <c r="D51" s="56" t="s">
        <v>175</v>
      </c>
      <c r="E51" s="56" t="s">
        <v>77</v>
      </c>
      <c r="F51" s="56" t="s">
        <v>155</v>
      </c>
      <c r="G51" s="56" t="s">
        <v>182</v>
      </c>
      <c r="H51" s="106">
        <v>800</v>
      </c>
      <c r="I51" s="134">
        <f t="shared" si="8"/>
        <v>10</v>
      </c>
      <c r="J51" s="134">
        <f t="shared" si="8"/>
        <v>0</v>
      </c>
      <c r="K51" s="158">
        <f t="shared" si="0"/>
        <v>0</v>
      </c>
    </row>
    <row r="52" spans="1:11" x14ac:dyDescent="0.2">
      <c r="A52" s="55" t="s">
        <v>183</v>
      </c>
      <c r="B52" s="56" t="s">
        <v>151</v>
      </c>
      <c r="C52" s="56" t="s">
        <v>147</v>
      </c>
      <c r="D52" s="56" t="s">
        <v>175</v>
      </c>
      <c r="E52" s="56" t="s">
        <v>77</v>
      </c>
      <c r="F52" s="56" t="s">
        <v>155</v>
      </c>
      <c r="G52" s="56" t="s">
        <v>182</v>
      </c>
      <c r="H52" s="55">
        <v>870</v>
      </c>
      <c r="I52" s="134">
        <v>10</v>
      </c>
      <c r="J52" s="134">
        <v>0</v>
      </c>
      <c r="K52" s="158">
        <f t="shared" si="0"/>
        <v>0</v>
      </c>
    </row>
    <row r="53" spans="1:11" x14ac:dyDescent="0.2">
      <c r="A53" s="156" t="s">
        <v>184</v>
      </c>
      <c r="B53" s="109" t="s">
        <v>153</v>
      </c>
      <c r="C53" s="56"/>
      <c r="D53" s="56"/>
      <c r="E53" s="56"/>
      <c r="F53" s="56"/>
      <c r="G53" s="56"/>
      <c r="H53" s="55"/>
      <c r="I53" s="133">
        <f t="shared" ref="I53:J56" si="9">I54</f>
        <v>89.8</v>
      </c>
      <c r="J53" s="133">
        <f t="shared" si="9"/>
        <v>20.974</v>
      </c>
      <c r="K53" s="158">
        <f t="shared" si="0"/>
        <v>23.356347438752785</v>
      </c>
    </row>
    <row r="54" spans="1:11" ht="24" x14ac:dyDescent="0.2">
      <c r="A54" s="115" t="s">
        <v>185</v>
      </c>
      <c r="B54" s="69" t="s">
        <v>153</v>
      </c>
      <c r="C54" s="56" t="s">
        <v>186</v>
      </c>
      <c r="D54" s="56"/>
      <c r="E54" s="56"/>
      <c r="F54" s="56"/>
      <c r="G54" s="56"/>
      <c r="H54" s="55"/>
      <c r="I54" s="134">
        <f t="shared" si="9"/>
        <v>89.8</v>
      </c>
      <c r="J54" s="134">
        <f t="shared" si="9"/>
        <v>20.974</v>
      </c>
      <c r="K54" s="158">
        <f t="shared" si="0"/>
        <v>23.356347438752785</v>
      </c>
    </row>
    <row r="55" spans="1:11" ht="36" x14ac:dyDescent="0.2">
      <c r="A55" s="55" t="s">
        <v>174</v>
      </c>
      <c r="B55" s="69" t="s">
        <v>153</v>
      </c>
      <c r="C55" s="56" t="s">
        <v>186</v>
      </c>
      <c r="D55" s="56" t="s">
        <v>175</v>
      </c>
      <c r="E55" s="56"/>
      <c r="F55" s="56"/>
      <c r="G55" s="56"/>
      <c r="H55" s="55"/>
      <c r="I55" s="134">
        <f t="shared" si="9"/>
        <v>89.8</v>
      </c>
      <c r="J55" s="134">
        <f t="shared" si="9"/>
        <v>20.974</v>
      </c>
      <c r="K55" s="158">
        <f t="shared" si="0"/>
        <v>23.356347438752785</v>
      </c>
    </row>
    <row r="56" spans="1:11" ht="48" x14ac:dyDescent="0.2">
      <c r="A56" s="55" t="s">
        <v>176</v>
      </c>
      <c r="B56" s="69" t="s">
        <v>153</v>
      </c>
      <c r="C56" s="56" t="s">
        <v>186</v>
      </c>
      <c r="D56" s="56" t="s">
        <v>175</v>
      </c>
      <c r="E56" s="56" t="s">
        <v>77</v>
      </c>
      <c r="F56" s="56"/>
      <c r="G56" s="56"/>
      <c r="H56" s="55"/>
      <c r="I56" s="134">
        <f t="shared" si="9"/>
        <v>89.8</v>
      </c>
      <c r="J56" s="134">
        <f t="shared" si="9"/>
        <v>20.974</v>
      </c>
      <c r="K56" s="158">
        <f t="shared" si="0"/>
        <v>23.356347438752785</v>
      </c>
    </row>
    <row r="57" spans="1:11" ht="60" x14ac:dyDescent="0.2">
      <c r="A57" s="68" t="s">
        <v>72</v>
      </c>
      <c r="B57" s="69" t="s">
        <v>153</v>
      </c>
      <c r="C57" s="56" t="s">
        <v>186</v>
      </c>
      <c r="D57" s="56" t="s">
        <v>175</v>
      </c>
      <c r="E57" s="56" t="s">
        <v>77</v>
      </c>
      <c r="F57" s="56" t="s">
        <v>155</v>
      </c>
      <c r="G57" s="56" t="s">
        <v>189</v>
      </c>
      <c r="H57" s="55"/>
      <c r="I57" s="134">
        <f>I58+I60</f>
        <v>89.8</v>
      </c>
      <c r="J57" s="134">
        <f>J58+J60</f>
        <v>20.974</v>
      </c>
      <c r="K57" s="158">
        <f t="shared" si="0"/>
        <v>23.356347438752785</v>
      </c>
    </row>
    <row r="58" spans="1:11" ht="96" x14ac:dyDescent="0.2">
      <c r="A58" s="55" t="s">
        <v>157</v>
      </c>
      <c r="B58" s="69" t="s">
        <v>153</v>
      </c>
      <c r="C58" s="56" t="s">
        <v>186</v>
      </c>
      <c r="D58" s="56" t="s">
        <v>175</v>
      </c>
      <c r="E58" s="56" t="s">
        <v>77</v>
      </c>
      <c r="F58" s="56" t="s">
        <v>155</v>
      </c>
      <c r="G58" s="56" t="s">
        <v>189</v>
      </c>
      <c r="H58" s="55">
        <v>100</v>
      </c>
      <c r="I58" s="134">
        <f>I59</f>
        <v>82.3</v>
      </c>
      <c r="J58" s="134">
        <f>J59</f>
        <v>20.974</v>
      </c>
      <c r="K58" s="158">
        <f t="shared" si="0"/>
        <v>25.484811664641555</v>
      </c>
    </row>
    <row r="59" spans="1:11" ht="36" x14ac:dyDescent="0.2">
      <c r="A59" s="55" t="s">
        <v>158</v>
      </c>
      <c r="B59" s="69" t="s">
        <v>153</v>
      </c>
      <c r="C59" s="56" t="s">
        <v>186</v>
      </c>
      <c r="D59" s="56" t="s">
        <v>175</v>
      </c>
      <c r="E59" s="56" t="s">
        <v>77</v>
      </c>
      <c r="F59" s="56" t="s">
        <v>155</v>
      </c>
      <c r="G59" s="56" t="s">
        <v>189</v>
      </c>
      <c r="H59" s="55">
        <v>120</v>
      </c>
      <c r="I59" s="134">
        <v>82.3</v>
      </c>
      <c r="J59" s="134">
        <v>20.974</v>
      </c>
      <c r="K59" s="158">
        <f t="shared" si="0"/>
        <v>25.484811664641555</v>
      </c>
    </row>
    <row r="60" spans="1:11" ht="36" x14ac:dyDescent="0.2">
      <c r="A60" s="61" t="s">
        <v>166</v>
      </c>
      <c r="B60" s="69" t="s">
        <v>153</v>
      </c>
      <c r="C60" s="56" t="s">
        <v>186</v>
      </c>
      <c r="D60" s="56" t="s">
        <v>175</v>
      </c>
      <c r="E60" s="56" t="s">
        <v>77</v>
      </c>
      <c r="F60" s="56" t="s">
        <v>155</v>
      </c>
      <c r="G60" s="56" t="s">
        <v>189</v>
      </c>
      <c r="H60" s="55">
        <v>200</v>
      </c>
      <c r="I60" s="134">
        <f>I61</f>
        <v>7.5</v>
      </c>
      <c r="J60" s="134">
        <f>J61</f>
        <v>0</v>
      </c>
      <c r="K60" s="158">
        <f t="shared" si="0"/>
        <v>0</v>
      </c>
    </row>
    <row r="61" spans="1:11" ht="36" x14ac:dyDescent="0.2">
      <c r="A61" s="55" t="s">
        <v>167</v>
      </c>
      <c r="B61" s="69" t="s">
        <v>153</v>
      </c>
      <c r="C61" s="56" t="s">
        <v>186</v>
      </c>
      <c r="D61" s="56" t="s">
        <v>175</v>
      </c>
      <c r="E61" s="56" t="s">
        <v>77</v>
      </c>
      <c r="F61" s="56" t="s">
        <v>155</v>
      </c>
      <c r="G61" s="56" t="s">
        <v>189</v>
      </c>
      <c r="H61" s="55">
        <v>240</v>
      </c>
      <c r="I61" s="134">
        <v>7.5</v>
      </c>
      <c r="J61" s="134">
        <v>0</v>
      </c>
      <c r="K61" s="158">
        <f t="shared" si="0"/>
        <v>0</v>
      </c>
    </row>
    <row r="62" spans="1:11" ht="24" x14ac:dyDescent="0.2">
      <c r="A62" s="147" t="s">
        <v>218</v>
      </c>
      <c r="B62" s="151" t="s">
        <v>186</v>
      </c>
      <c r="C62" s="152"/>
      <c r="D62" s="152"/>
      <c r="E62" s="152"/>
      <c r="F62" s="152"/>
      <c r="G62" s="152"/>
      <c r="H62" s="153"/>
      <c r="I62" s="134">
        <f t="shared" ref="I62:J67" si="10">I63</f>
        <v>100.61</v>
      </c>
      <c r="J62" s="134">
        <f t="shared" si="10"/>
        <v>0</v>
      </c>
      <c r="K62" s="158">
        <f t="shared" si="0"/>
        <v>0</v>
      </c>
    </row>
    <row r="63" spans="1:11" ht="48" x14ac:dyDescent="0.2">
      <c r="A63" s="148" t="s">
        <v>219</v>
      </c>
      <c r="B63" s="154" t="s">
        <v>186</v>
      </c>
      <c r="C63" s="155" t="s">
        <v>146</v>
      </c>
      <c r="D63" s="155"/>
      <c r="E63" s="155"/>
      <c r="F63" s="155"/>
      <c r="G63" s="155"/>
      <c r="H63" s="150"/>
      <c r="I63" s="134">
        <f t="shared" si="10"/>
        <v>100.61</v>
      </c>
      <c r="J63" s="134">
        <f t="shared" si="10"/>
        <v>0</v>
      </c>
      <c r="K63" s="158">
        <f t="shared" si="0"/>
        <v>0</v>
      </c>
    </row>
    <row r="64" spans="1:11" ht="36" x14ac:dyDescent="0.2">
      <c r="A64" s="149" t="s">
        <v>187</v>
      </c>
      <c r="B64" s="154" t="s">
        <v>186</v>
      </c>
      <c r="C64" s="155" t="s">
        <v>146</v>
      </c>
      <c r="D64" s="155" t="s">
        <v>175</v>
      </c>
      <c r="E64" s="155"/>
      <c r="F64" s="155"/>
      <c r="G64" s="155"/>
      <c r="H64" s="150"/>
      <c r="I64" s="134">
        <f>I65+I69</f>
        <v>100.61</v>
      </c>
      <c r="J64" s="134">
        <f>J65+J69</f>
        <v>0</v>
      </c>
      <c r="K64" s="158">
        <f t="shared" si="0"/>
        <v>0</v>
      </c>
    </row>
    <row r="65" spans="1:11" ht="48" x14ac:dyDescent="0.2">
      <c r="A65" s="149" t="s">
        <v>188</v>
      </c>
      <c r="B65" s="154" t="s">
        <v>186</v>
      </c>
      <c r="C65" s="155" t="s">
        <v>146</v>
      </c>
      <c r="D65" s="155" t="s">
        <v>175</v>
      </c>
      <c r="E65" s="155" t="s">
        <v>77</v>
      </c>
      <c r="F65" s="155"/>
      <c r="G65" s="155"/>
      <c r="H65" s="150"/>
      <c r="I65" s="134">
        <f t="shared" si="10"/>
        <v>5</v>
      </c>
      <c r="J65" s="134">
        <f t="shared" si="10"/>
        <v>0</v>
      </c>
      <c r="K65" s="158">
        <f t="shared" si="0"/>
        <v>0</v>
      </c>
    </row>
    <row r="66" spans="1:11" ht="24" x14ac:dyDescent="0.2">
      <c r="A66" s="148" t="s">
        <v>220</v>
      </c>
      <c r="B66" s="154" t="s">
        <v>186</v>
      </c>
      <c r="C66" s="155" t="s">
        <v>146</v>
      </c>
      <c r="D66" s="155" t="s">
        <v>175</v>
      </c>
      <c r="E66" s="155" t="s">
        <v>77</v>
      </c>
      <c r="F66" s="155" t="s">
        <v>155</v>
      </c>
      <c r="G66" s="155" t="s">
        <v>221</v>
      </c>
      <c r="H66" s="150"/>
      <c r="I66" s="134">
        <f t="shared" si="10"/>
        <v>5</v>
      </c>
      <c r="J66" s="134">
        <f t="shared" si="10"/>
        <v>0</v>
      </c>
      <c r="K66" s="158">
        <f t="shared" si="0"/>
        <v>0</v>
      </c>
    </row>
    <row r="67" spans="1:11" ht="36" x14ac:dyDescent="0.2">
      <c r="A67" s="148" t="s">
        <v>166</v>
      </c>
      <c r="B67" s="154" t="s">
        <v>186</v>
      </c>
      <c r="C67" s="155" t="s">
        <v>146</v>
      </c>
      <c r="D67" s="155" t="s">
        <v>175</v>
      </c>
      <c r="E67" s="155" t="s">
        <v>77</v>
      </c>
      <c r="F67" s="155" t="s">
        <v>155</v>
      </c>
      <c r="G67" s="155" t="s">
        <v>221</v>
      </c>
      <c r="H67" s="150">
        <v>200</v>
      </c>
      <c r="I67" s="134">
        <f t="shared" si="10"/>
        <v>5</v>
      </c>
      <c r="J67" s="134">
        <f t="shared" si="10"/>
        <v>0</v>
      </c>
      <c r="K67" s="158">
        <f t="shared" si="0"/>
        <v>0</v>
      </c>
    </row>
    <row r="68" spans="1:11" ht="36" x14ac:dyDescent="0.2">
      <c r="A68" s="150" t="s">
        <v>167</v>
      </c>
      <c r="B68" s="154" t="s">
        <v>186</v>
      </c>
      <c r="C68" s="155" t="s">
        <v>146</v>
      </c>
      <c r="D68" s="155" t="s">
        <v>175</v>
      </c>
      <c r="E68" s="155" t="s">
        <v>77</v>
      </c>
      <c r="F68" s="155" t="s">
        <v>155</v>
      </c>
      <c r="G68" s="155" t="s">
        <v>221</v>
      </c>
      <c r="H68" s="150">
        <v>240</v>
      </c>
      <c r="I68" s="134">
        <v>5</v>
      </c>
      <c r="J68" s="134">
        <v>0</v>
      </c>
      <c r="K68" s="158">
        <f t="shared" si="0"/>
        <v>0</v>
      </c>
    </row>
    <row r="69" spans="1:11" ht="36" x14ac:dyDescent="0.2">
      <c r="A69" s="159" t="s">
        <v>242</v>
      </c>
      <c r="B69" s="170" t="s">
        <v>186</v>
      </c>
      <c r="C69" s="160" t="s">
        <v>146</v>
      </c>
      <c r="D69" s="160" t="s">
        <v>175</v>
      </c>
      <c r="E69" s="160" t="s">
        <v>77</v>
      </c>
      <c r="F69" s="160" t="s">
        <v>155</v>
      </c>
      <c r="G69" s="160" t="s">
        <v>243</v>
      </c>
      <c r="H69" s="159"/>
      <c r="I69" s="134">
        <f>I70</f>
        <v>95.61</v>
      </c>
      <c r="J69" s="134">
        <f>J70</f>
        <v>0</v>
      </c>
      <c r="K69" s="158">
        <f t="shared" si="0"/>
        <v>0</v>
      </c>
    </row>
    <row r="70" spans="1:11" ht="36" x14ac:dyDescent="0.2">
      <c r="A70" s="171" t="s">
        <v>166</v>
      </c>
      <c r="B70" s="170" t="s">
        <v>186</v>
      </c>
      <c r="C70" s="160" t="s">
        <v>146</v>
      </c>
      <c r="D70" s="160" t="s">
        <v>175</v>
      </c>
      <c r="E70" s="160" t="s">
        <v>77</v>
      </c>
      <c r="F70" s="160" t="s">
        <v>155</v>
      </c>
      <c r="G70" s="160" t="s">
        <v>243</v>
      </c>
      <c r="H70" s="159">
        <v>200</v>
      </c>
      <c r="I70" s="134">
        <f>I71</f>
        <v>95.61</v>
      </c>
      <c r="J70" s="134">
        <f>J71</f>
        <v>0</v>
      </c>
      <c r="K70" s="158">
        <f t="shared" si="0"/>
        <v>0</v>
      </c>
    </row>
    <row r="71" spans="1:11" ht="36" x14ac:dyDescent="0.2">
      <c r="A71" s="159" t="s">
        <v>167</v>
      </c>
      <c r="B71" s="170" t="s">
        <v>186</v>
      </c>
      <c r="C71" s="160" t="s">
        <v>146</v>
      </c>
      <c r="D71" s="160" t="s">
        <v>175</v>
      </c>
      <c r="E71" s="160" t="s">
        <v>77</v>
      </c>
      <c r="F71" s="160" t="s">
        <v>155</v>
      </c>
      <c r="G71" s="160" t="s">
        <v>243</v>
      </c>
      <c r="H71" s="159">
        <v>240</v>
      </c>
      <c r="I71" s="134">
        <f>95.61</f>
        <v>95.61</v>
      </c>
      <c r="J71" s="134">
        <v>0</v>
      </c>
      <c r="K71" s="158">
        <f t="shared" si="0"/>
        <v>0</v>
      </c>
    </row>
    <row r="72" spans="1:11" s="157" customFormat="1" x14ac:dyDescent="0.2">
      <c r="A72" s="108" t="s">
        <v>190</v>
      </c>
      <c r="B72" s="107" t="s">
        <v>160</v>
      </c>
      <c r="C72" s="107"/>
      <c r="D72" s="107"/>
      <c r="E72" s="107"/>
      <c r="F72" s="107"/>
      <c r="G72" s="107"/>
      <c r="H72" s="108"/>
      <c r="I72" s="133">
        <f>I73+I92</f>
        <v>16048.5808</v>
      </c>
      <c r="J72" s="133">
        <f>J73+J92</f>
        <v>199.9308</v>
      </c>
      <c r="K72" s="158">
        <f t="shared" si="0"/>
        <v>1.2457849232375739</v>
      </c>
    </row>
    <row r="73" spans="1:11" ht="24" x14ac:dyDescent="0.2">
      <c r="A73" s="55" t="s">
        <v>191</v>
      </c>
      <c r="B73" s="56" t="s">
        <v>160</v>
      </c>
      <c r="C73" s="56" t="s">
        <v>192</v>
      </c>
      <c r="D73" s="56"/>
      <c r="E73" s="56"/>
      <c r="F73" s="56"/>
      <c r="G73" s="56"/>
      <c r="H73" s="106"/>
      <c r="I73" s="134">
        <f>I74+I80+I88</f>
        <v>15897.5808</v>
      </c>
      <c r="J73" s="134">
        <f>J74+J80+J88</f>
        <v>199.9308</v>
      </c>
      <c r="K73" s="158">
        <f t="shared" si="0"/>
        <v>1.2576177628233851</v>
      </c>
    </row>
    <row r="74" spans="1:11" ht="60" x14ac:dyDescent="0.2">
      <c r="A74" s="47" t="s">
        <v>205</v>
      </c>
      <c r="B74" s="56" t="s">
        <v>160</v>
      </c>
      <c r="C74" s="56" t="s">
        <v>192</v>
      </c>
      <c r="D74" s="56" t="s">
        <v>160</v>
      </c>
      <c r="E74" s="56"/>
      <c r="F74" s="56"/>
      <c r="G74" s="56"/>
      <c r="H74" s="55"/>
      <c r="I74" s="134">
        <f t="shared" ref="I74:J75" si="11">I75</f>
        <v>15246.5</v>
      </c>
      <c r="J74" s="134">
        <f t="shared" si="11"/>
        <v>0</v>
      </c>
      <c r="K74" s="158">
        <f t="shared" si="0"/>
        <v>0</v>
      </c>
    </row>
    <row r="75" spans="1:11" ht="25.5" x14ac:dyDescent="0.2">
      <c r="A75" s="50" t="s">
        <v>206</v>
      </c>
      <c r="B75" s="56" t="s">
        <v>160</v>
      </c>
      <c r="C75" s="56" t="s">
        <v>192</v>
      </c>
      <c r="D75" s="56" t="s">
        <v>160</v>
      </c>
      <c r="E75" s="56" t="s">
        <v>77</v>
      </c>
      <c r="G75" s="56"/>
      <c r="H75" s="55"/>
      <c r="I75" s="134">
        <f t="shared" si="11"/>
        <v>15246.5</v>
      </c>
      <c r="J75" s="134">
        <f t="shared" si="11"/>
        <v>0</v>
      </c>
      <c r="K75" s="158">
        <f t="shared" ref="K75:K138" si="12">J75/I75*100</f>
        <v>0</v>
      </c>
    </row>
    <row r="76" spans="1:11" ht="25.5" x14ac:dyDescent="0.2">
      <c r="A76" s="50" t="s">
        <v>207</v>
      </c>
      <c r="B76" s="56" t="s">
        <v>160</v>
      </c>
      <c r="C76" s="56" t="s">
        <v>192</v>
      </c>
      <c r="D76" s="56" t="s">
        <v>160</v>
      </c>
      <c r="E76" s="56" t="s">
        <v>77</v>
      </c>
      <c r="F76" s="100" t="s">
        <v>208</v>
      </c>
      <c r="G76" s="56"/>
      <c r="H76" s="55"/>
      <c r="I76" s="134">
        <f t="shared" ref="I76:J78" si="13">I77</f>
        <v>15246.5</v>
      </c>
      <c r="J76" s="134">
        <f t="shared" si="13"/>
        <v>0</v>
      </c>
      <c r="K76" s="158">
        <f t="shared" si="12"/>
        <v>0</v>
      </c>
    </row>
    <row r="77" spans="1:11" ht="84" x14ac:dyDescent="0.2">
      <c r="A77" s="47" t="s">
        <v>211</v>
      </c>
      <c r="B77" s="44" t="s">
        <v>160</v>
      </c>
      <c r="C77" s="44" t="s">
        <v>192</v>
      </c>
      <c r="D77" s="44" t="s">
        <v>160</v>
      </c>
      <c r="E77" s="44" t="s">
        <v>77</v>
      </c>
      <c r="F77" s="44" t="s">
        <v>208</v>
      </c>
      <c r="G77" s="44" t="s">
        <v>212</v>
      </c>
      <c r="H77" s="55"/>
      <c r="I77" s="134">
        <f t="shared" si="13"/>
        <v>15246.5</v>
      </c>
      <c r="J77" s="134">
        <f t="shared" si="13"/>
        <v>0</v>
      </c>
      <c r="K77" s="158">
        <f t="shared" si="12"/>
        <v>0</v>
      </c>
    </row>
    <row r="78" spans="1:11" ht="36" x14ac:dyDescent="0.2">
      <c r="A78" s="101" t="s">
        <v>209</v>
      </c>
      <c r="B78" s="44" t="s">
        <v>160</v>
      </c>
      <c r="C78" s="44" t="s">
        <v>192</v>
      </c>
      <c r="D78" s="44" t="s">
        <v>160</v>
      </c>
      <c r="E78" s="44" t="s">
        <v>77</v>
      </c>
      <c r="F78" s="44" t="s">
        <v>208</v>
      </c>
      <c r="G78" s="44" t="s">
        <v>212</v>
      </c>
      <c r="H78" s="55">
        <v>400</v>
      </c>
      <c r="I78" s="134">
        <f t="shared" si="13"/>
        <v>15246.5</v>
      </c>
      <c r="J78" s="134">
        <f t="shared" si="13"/>
        <v>0</v>
      </c>
      <c r="K78" s="158">
        <f t="shared" si="12"/>
        <v>0</v>
      </c>
    </row>
    <row r="79" spans="1:11" x14ac:dyDescent="0.2">
      <c r="A79" s="61" t="s">
        <v>210</v>
      </c>
      <c r="B79" s="45" t="s">
        <v>160</v>
      </c>
      <c r="C79" s="45" t="s">
        <v>192</v>
      </c>
      <c r="D79" s="45" t="s">
        <v>160</v>
      </c>
      <c r="E79" s="45" t="s">
        <v>77</v>
      </c>
      <c r="F79" s="45" t="s">
        <v>208</v>
      </c>
      <c r="G79" s="45" t="s">
        <v>212</v>
      </c>
      <c r="H79" s="61">
        <v>410</v>
      </c>
      <c r="I79" s="134">
        <f>15094+152.5</f>
        <v>15246.5</v>
      </c>
      <c r="J79" s="134">
        <v>0</v>
      </c>
      <c r="K79" s="158">
        <f t="shared" si="12"/>
        <v>0</v>
      </c>
    </row>
    <row r="80" spans="1:11" ht="96" x14ac:dyDescent="0.2">
      <c r="A80" s="103" t="s">
        <v>213</v>
      </c>
      <c r="B80" s="44" t="s">
        <v>160</v>
      </c>
      <c r="C80" s="44" t="s">
        <v>192</v>
      </c>
      <c r="D80" s="44" t="s">
        <v>46</v>
      </c>
      <c r="E80" s="44"/>
      <c r="F80" s="44"/>
      <c r="G80" s="44"/>
      <c r="H80" s="47"/>
      <c r="I80" s="134">
        <f>I81+I82</f>
        <v>651.08079999999995</v>
      </c>
      <c r="J80" s="134">
        <f>J81+J82</f>
        <v>199.9308</v>
      </c>
      <c r="K80" s="158">
        <f t="shared" si="12"/>
        <v>30.707525087516025</v>
      </c>
    </row>
    <row r="81" spans="1:11" ht="101.25" customHeight="1" x14ac:dyDescent="0.2">
      <c r="A81" s="159" t="s">
        <v>222</v>
      </c>
      <c r="B81" s="46" t="s">
        <v>160</v>
      </c>
      <c r="C81" s="46" t="s">
        <v>192</v>
      </c>
      <c r="D81" s="46" t="s">
        <v>46</v>
      </c>
      <c r="E81" s="46" t="s">
        <v>154</v>
      </c>
      <c r="F81" s="46" t="s">
        <v>151</v>
      </c>
      <c r="G81" s="46"/>
      <c r="H81" s="110"/>
      <c r="I81" s="134">
        <f>I85</f>
        <v>501.08080000000001</v>
      </c>
      <c r="J81" s="134">
        <f>J85</f>
        <v>199.9308</v>
      </c>
      <c r="K81" s="158">
        <f t="shared" si="12"/>
        <v>39.899912349465396</v>
      </c>
    </row>
    <row r="82" spans="1:11" ht="63" customHeight="1" x14ac:dyDescent="0.2">
      <c r="A82" s="159" t="s">
        <v>252</v>
      </c>
      <c r="B82" s="46" t="s">
        <v>160</v>
      </c>
      <c r="C82" s="46" t="s">
        <v>192</v>
      </c>
      <c r="D82" s="46" t="s">
        <v>46</v>
      </c>
      <c r="E82" s="46" t="s">
        <v>154</v>
      </c>
      <c r="F82" s="46" t="s">
        <v>151</v>
      </c>
      <c r="G82" s="46" t="s">
        <v>251</v>
      </c>
      <c r="H82" s="110"/>
      <c r="I82" s="134">
        <f>I83</f>
        <v>150</v>
      </c>
      <c r="J82" s="134">
        <f>J83</f>
        <v>0</v>
      </c>
      <c r="K82" s="158">
        <f t="shared" si="12"/>
        <v>0</v>
      </c>
    </row>
    <row r="83" spans="1:11" ht="51" customHeight="1" x14ac:dyDescent="0.2">
      <c r="A83" s="61" t="s">
        <v>166</v>
      </c>
      <c r="B83" s="46" t="s">
        <v>160</v>
      </c>
      <c r="C83" s="46" t="s">
        <v>192</v>
      </c>
      <c r="D83" s="46" t="s">
        <v>46</v>
      </c>
      <c r="E83" s="46" t="s">
        <v>154</v>
      </c>
      <c r="F83" s="46" t="s">
        <v>151</v>
      </c>
      <c r="G83" s="46" t="s">
        <v>251</v>
      </c>
      <c r="H83" s="110">
        <v>200</v>
      </c>
      <c r="I83" s="134">
        <f>I84</f>
        <v>150</v>
      </c>
      <c r="J83" s="134">
        <f>J84</f>
        <v>0</v>
      </c>
      <c r="K83" s="158">
        <f t="shared" si="12"/>
        <v>0</v>
      </c>
    </row>
    <row r="84" spans="1:11" ht="53.25" customHeight="1" x14ac:dyDescent="0.2">
      <c r="A84" s="55" t="s">
        <v>167</v>
      </c>
      <c r="B84" s="46" t="s">
        <v>160</v>
      </c>
      <c r="C84" s="46" t="s">
        <v>192</v>
      </c>
      <c r="D84" s="46" t="s">
        <v>46</v>
      </c>
      <c r="E84" s="46" t="s">
        <v>154</v>
      </c>
      <c r="F84" s="46" t="s">
        <v>151</v>
      </c>
      <c r="G84" s="46" t="s">
        <v>251</v>
      </c>
      <c r="H84" s="110">
        <v>240</v>
      </c>
      <c r="I84" s="134">
        <f>150</f>
        <v>150</v>
      </c>
      <c r="J84" s="134">
        <v>0</v>
      </c>
      <c r="K84" s="158">
        <f t="shared" si="12"/>
        <v>0</v>
      </c>
    </row>
    <row r="85" spans="1:11" ht="244.5" customHeight="1" x14ac:dyDescent="0.2">
      <c r="A85" s="159" t="s">
        <v>199</v>
      </c>
      <c r="B85" s="46" t="s">
        <v>160</v>
      </c>
      <c r="C85" s="46" t="s">
        <v>192</v>
      </c>
      <c r="D85" s="46" t="s">
        <v>46</v>
      </c>
      <c r="E85" s="46" t="s">
        <v>154</v>
      </c>
      <c r="F85" s="46" t="s">
        <v>151</v>
      </c>
      <c r="G85" s="44" t="s">
        <v>193</v>
      </c>
      <c r="H85" s="111"/>
      <c r="I85" s="134">
        <f t="shared" ref="I85:J86" si="14">I86</f>
        <v>501.08080000000001</v>
      </c>
      <c r="J85" s="134">
        <f t="shared" si="14"/>
        <v>199.9308</v>
      </c>
      <c r="K85" s="158">
        <f t="shared" si="12"/>
        <v>39.899912349465396</v>
      </c>
    </row>
    <row r="86" spans="1:11" ht="36" x14ac:dyDescent="0.2">
      <c r="A86" s="61" t="s">
        <v>166</v>
      </c>
      <c r="B86" s="46" t="s">
        <v>160</v>
      </c>
      <c r="C86" s="46" t="s">
        <v>192</v>
      </c>
      <c r="D86" s="46" t="s">
        <v>46</v>
      </c>
      <c r="E86" s="46" t="s">
        <v>154</v>
      </c>
      <c r="F86" s="46" t="s">
        <v>151</v>
      </c>
      <c r="G86" s="44" t="s">
        <v>193</v>
      </c>
      <c r="H86" s="111">
        <v>200</v>
      </c>
      <c r="I86" s="134">
        <f t="shared" si="14"/>
        <v>501.08080000000001</v>
      </c>
      <c r="J86" s="134">
        <f t="shared" si="14"/>
        <v>199.9308</v>
      </c>
      <c r="K86" s="158">
        <f t="shared" si="12"/>
        <v>39.899912349465396</v>
      </c>
    </row>
    <row r="87" spans="1:11" ht="36" x14ac:dyDescent="0.2">
      <c r="A87" s="55" t="s">
        <v>167</v>
      </c>
      <c r="B87" s="46" t="s">
        <v>160</v>
      </c>
      <c r="C87" s="46" t="s">
        <v>192</v>
      </c>
      <c r="D87" s="46" t="s">
        <v>46</v>
      </c>
      <c r="E87" s="46" t="s">
        <v>154</v>
      </c>
      <c r="F87" s="46" t="s">
        <v>151</v>
      </c>
      <c r="G87" s="44" t="s">
        <v>193</v>
      </c>
      <c r="H87" s="111">
        <v>240</v>
      </c>
      <c r="I87" s="134">
        <f>501.0808</f>
        <v>501.08080000000001</v>
      </c>
      <c r="J87" s="134">
        <v>199.9308</v>
      </c>
      <c r="K87" s="158">
        <f t="shared" si="12"/>
        <v>39.899912349465396</v>
      </c>
    </row>
    <row r="88" spans="1:11" ht="72" hidden="1" x14ac:dyDescent="0.2">
      <c r="A88" s="55" t="s">
        <v>233</v>
      </c>
      <c r="B88" s="46" t="s">
        <v>160</v>
      </c>
      <c r="C88" s="46" t="s">
        <v>192</v>
      </c>
      <c r="D88" s="46" t="s">
        <v>46</v>
      </c>
      <c r="E88" s="46" t="s">
        <v>154</v>
      </c>
      <c r="F88" s="46" t="s">
        <v>151</v>
      </c>
      <c r="G88" s="44"/>
      <c r="H88" s="111"/>
      <c r="I88" s="134">
        <f t="shared" ref="I88:J90" si="15">I89</f>
        <v>0</v>
      </c>
      <c r="J88" s="134">
        <f t="shared" si="15"/>
        <v>0</v>
      </c>
      <c r="K88" s="158" t="e">
        <f t="shared" si="12"/>
        <v>#DIV/0!</v>
      </c>
    </row>
    <row r="89" spans="1:11" ht="48" hidden="1" customHeight="1" x14ac:dyDescent="0.2">
      <c r="A89" s="61" t="s">
        <v>235</v>
      </c>
      <c r="B89" s="46" t="s">
        <v>160</v>
      </c>
      <c r="C89" s="46" t="s">
        <v>192</v>
      </c>
      <c r="D89" s="46" t="s">
        <v>46</v>
      </c>
      <c r="E89" s="46" t="s">
        <v>154</v>
      </c>
      <c r="F89" s="46" t="s">
        <v>151</v>
      </c>
      <c r="G89" s="44" t="s">
        <v>234</v>
      </c>
      <c r="H89" s="111"/>
      <c r="I89" s="134">
        <f t="shared" si="15"/>
        <v>0</v>
      </c>
      <c r="J89" s="134">
        <f t="shared" si="15"/>
        <v>0</v>
      </c>
      <c r="K89" s="158" t="e">
        <f t="shared" si="12"/>
        <v>#DIV/0!</v>
      </c>
    </row>
    <row r="90" spans="1:11" ht="36" hidden="1" x14ac:dyDescent="0.2">
      <c r="A90" s="61" t="s">
        <v>166</v>
      </c>
      <c r="B90" s="46" t="s">
        <v>160</v>
      </c>
      <c r="C90" s="46" t="s">
        <v>192</v>
      </c>
      <c r="D90" s="46" t="s">
        <v>46</v>
      </c>
      <c r="E90" s="46" t="s">
        <v>154</v>
      </c>
      <c r="F90" s="46" t="s">
        <v>151</v>
      </c>
      <c r="G90" s="44" t="s">
        <v>234</v>
      </c>
      <c r="H90" s="111">
        <v>200</v>
      </c>
      <c r="I90" s="134">
        <f t="shared" si="15"/>
        <v>0</v>
      </c>
      <c r="J90" s="134">
        <f t="shared" si="15"/>
        <v>0</v>
      </c>
      <c r="K90" s="158" t="e">
        <f t="shared" si="12"/>
        <v>#DIV/0!</v>
      </c>
    </row>
    <row r="91" spans="1:11" ht="36" hidden="1" x14ac:dyDescent="0.2">
      <c r="A91" s="55" t="s">
        <v>167</v>
      </c>
      <c r="B91" s="46" t="s">
        <v>160</v>
      </c>
      <c r="C91" s="46" t="s">
        <v>192</v>
      </c>
      <c r="D91" s="46" t="s">
        <v>46</v>
      </c>
      <c r="E91" s="46" t="s">
        <v>154</v>
      </c>
      <c r="F91" s="46" t="s">
        <v>151</v>
      </c>
      <c r="G91" s="44" t="s">
        <v>234</v>
      </c>
      <c r="H91" s="111">
        <v>240</v>
      </c>
      <c r="I91" s="134">
        <v>0</v>
      </c>
      <c r="J91" s="134">
        <v>0</v>
      </c>
      <c r="K91" s="158" t="e">
        <f t="shared" si="12"/>
        <v>#DIV/0!</v>
      </c>
    </row>
    <row r="92" spans="1:11" ht="24" x14ac:dyDescent="0.2">
      <c r="A92" s="55" t="s">
        <v>194</v>
      </c>
      <c r="B92" s="56" t="s">
        <v>160</v>
      </c>
      <c r="C92" s="56" t="s">
        <v>148</v>
      </c>
      <c r="D92" s="56"/>
      <c r="E92" s="56"/>
      <c r="F92" s="56"/>
      <c r="G92" s="164"/>
      <c r="H92" s="55"/>
      <c r="I92" s="134">
        <f t="shared" ref="I92:J99" si="16">I93</f>
        <v>151</v>
      </c>
      <c r="J92" s="134">
        <f t="shared" si="16"/>
        <v>0</v>
      </c>
      <c r="K92" s="158">
        <f t="shared" si="12"/>
        <v>0</v>
      </c>
    </row>
    <row r="93" spans="1:11" ht="36" x14ac:dyDescent="0.2">
      <c r="A93" s="115" t="s">
        <v>187</v>
      </c>
      <c r="B93" s="56" t="s">
        <v>160</v>
      </c>
      <c r="C93" s="56" t="s">
        <v>148</v>
      </c>
      <c r="D93" s="56" t="s">
        <v>175</v>
      </c>
      <c r="E93" s="56"/>
      <c r="F93" s="56"/>
      <c r="G93" s="56"/>
      <c r="H93" s="55"/>
      <c r="I93" s="134">
        <f t="shared" si="16"/>
        <v>151</v>
      </c>
      <c r="J93" s="134">
        <f t="shared" si="16"/>
        <v>0</v>
      </c>
      <c r="K93" s="158">
        <f t="shared" si="12"/>
        <v>0</v>
      </c>
    </row>
    <row r="94" spans="1:11" ht="48" x14ac:dyDescent="0.2">
      <c r="A94" s="115" t="s">
        <v>188</v>
      </c>
      <c r="B94" s="56" t="s">
        <v>160</v>
      </c>
      <c r="C94" s="56" t="s">
        <v>148</v>
      </c>
      <c r="D94" s="56" t="s">
        <v>175</v>
      </c>
      <c r="E94" s="56" t="s">
        <v>77</v>
      </c>
      <c r="F94" s="56"/>
      <c r="G94" s="107"/>
      <c r="H94" s="55"/>
      <c r="I94" s="134">
        <f>I98+I95</f>
        <v>151</v>
      </c>
      <c r="J94" s="134">
        <f>J98+J95</f>
        <v>0</v>
      </c>
      <c r="K94" s="158">
        <f t="shared" si="12"/>
        <v>0</v>
      </c>
    </row>
    <row r="95" spans="1:11" ht="24" x14ac:dyDescent="0.2">
      <c r="A95" s="159" t="s">
        <v>253</v>
      </c>
      <c r="B95" s="160" t="s">
        <v>160</v>
      </c>
      <c r="C95" s="160" t="s">
        <v>148</v>
      </c>
      <c r="D95" s="160" t="s">
        <v>175</v>
      </c>
      <c r="E95" s="160" t="s">
        <v>77</v>
      </c>
      <c r="F95" s="160" t="s">
        <v>155</v>
      </c>
      <c r="G95" s="160" t="s">
        <v>254</v>
      </c>
      <c r="H95" s="55"/>
      <c r="I95" s="134">
        <f>I96</f>
        <v>150</v>
      </c>
      <c r="J95" s="134">
        <f>J96</f>
        <v>0</v>
      </c>
      <c r="K95" s="158">
        <f t="shared" si="12"/>
        <v>0</v>
      </c>
    </row>
    <row r="96" spans="1:11" ht="36" x14ac:dyDescent="0.2">
      <c r="A96" s="171" t="s">
        <v>166</v>
      </c>
      <c r="B96" s="160" t="s">
        <v>160</v>
      </c>
      <c r="C96" s="160" t="s">
        <v>148</v>
      </c>
      <c r="D96" s="160" t="s">
        <v>175</v>
      </c>
      <c r="E96" s="160" t="s">
        <v>77</v>
      </c>
      <c r="F96" s="160" t="s">
        <v>155</v>
      </c>
      <c r="G96" s="160" t="s">
        <v>254</v>
      </c>
      <c r="H96" s="176">
        <v>200</v>
      </c>
      <c r="I96" s="134">
        <f>I97</f>
        <v>150</v>
      </c>
      <c r="J96" s="134">
        <f>J97</f>
        <v>0</v>
      </c>
      <c r="K96" s="158">
        <f t="shared" si="12"/>
        <v>0</v>
      </c>
    </row>
    <row r="97" spans="1:11" ht="36" x14ac:dyDescent="0.2">
      <c r="A97" s="159" t="s">
        <v>167</v>
      </c>
      <c r="B97" s="160" t="s">
        <v>160</v>
      </c>
      <c r="C97" s="160" t="s">
        <v>148</v>
      </c>
      <c r="D97" s="160" t="s">
        <v>175</v>
      </c>
      <c r="E97" s="160" t="s">
        <v>77</v>
      </c>
      <c r="F97" s="160" t="s">
        <v>155</v>
      </c>
      <c r="G97" s="160" t="s">
        <v>254</v>
      </c>
      <c r="H97" s="176">
        <v>240</v>
      </c>
      <c r="I97" s="134">
        <f>150</f>
        <v>150</v>
      </c>
      <c r="J97" s="134">
        <v>0</v>
      </c>
      <c r="K97" s="158">
        <f t="shared" si="12"/>
        <v>0</v>
      </c>
    </row>
    <row r="98" spans="1:11" ht="183" customHeight="1" x14ac:dyDescent="0.2">
      <c r="A98" s="67" t="s">
        <v>204</v>
      </c>
      <c r="B98" s="56" t="s">
        <v>160</v>
      </c>
      <c r="C98" s="56" t="s">
        <v>148</v>
      </c>
      <c r="D98" s="56" t="s">
        <v>175</v>
      </c>
      <c r="E98" s="56" t="s">
        <v>77</v>
      </c>
      <c r="F98" s="56" t="s">
        <v>155</v>
      </c>
      <c r="G98" s="56" t="s">
        <v>20</v>
      </c>
      <c r="H98" s="55"/>
      <c r="I98" s="134">
        <f t="shared" si="16"/>
        <v>1</v>
      </c>
      <c r="J98" s="134">
        <f t="shared" si="16"/>
        <v>0</v>
      </c>
      <c r="K98" s="158">
        <f t="shared" si="12"/>
        <v>0</v>
      </c>
    </row>
    <row r="99" spans="1:11" ht="36" x14ac:dyDescent="0.2">
      <c r="A99" s="61" t="s">
        <v>166</v>
      </c>
      <c r="B99" s="56" t="s">
        <v>160</v>
      </c>
      <c r="C99" s="56" t="s">
        <v>148</v>
      </c>
      <c r="D99" s="56" t="s">
        <v>175</v>
      </c>
      <c r="E99" s="56" t="s">
        <v>77</v>
      </c>
      <c r="F99" s="56" t="s">
        <v>155</v>
      </c>
      <c r="G99" s="56" t="s">
        <v>20</v>
      </c>
      <c r="H99" s="55">
        <v>200</v>
      </c>
      <c r="I99" s="134">
        <f t="shared" si="16"/>
        <v>1</v>
      </c>
      <c r="J99" s="134">
        <f t="shared" si="16"/>
        <v>0</v>
      </c>
      <c r="K99" s="158">
        <f t="shared" si="12"/>
        <v>0</v>
      </c>
    </row>
    <row r="100" spans="1:11" ht="36" x14ac:dyDescent="0.2">
      <c r="A100" s="55" t="s">
        <v>167</v>
      </c>
      <c r="B100" s="56" t="s">
        <v>160</v>
      </c>
      <c r="C100" s="56" t="s">
        <v>148</v>
      </c>
      <c r="D100" s="56" t="s">
        <v>175</v>
      </c>
      <c r="E100" s="56" t="s">
        <v>77</v>
      </c>
      <c r="F100" s="56" t="s">
        <v>155</v>
      </c>
      <c r="G100" s="56" t="s">
        <v>20</v>
      </c>
      <c r="H100" s="105">
        <v>240</v>
      </c>
      <c r="I100" s="134">
        <v>1</v>
      </c>
      <c r="J100" s="134">
        <v>0</v>
      </c>
      <c r="K100" s="158">
        <f t="shared" si="12"/>
        <v>0</v>
      </c>
    </row>
    <row r="101" spans="1:11" s="157" customFormat="1" ht="25.5" x14ac:dyDescent="0.2">
      <c r="A101" s="4" t="s">
        <v>21</v>
      </c>
      <c r="B101" s="107" t="s">
        <v>22</v>
      </c>
      <c r="C101" s="107"/>
      <c r="D101" s="107"/>
      <c r="E101" s="107"/>
      <c r="F101" s="107"/>
      <c r="G101" s="107"/>
      <c r="H101" s="108"/>
      <c r="I101" s="133">
        <f>I102+I121</f>
        <v>7874.6380000000008</v>
      </c>
      <c r="J101" s="133">
        <f>J102+J121</f>
        <v>95.343800000000002</v>
      </c>
      <c r="K101" s="158">
        <f t="shared" si="12"/>
        <v>1.2107705776443312</v>
      </c>
    </row>
    <row r="102" spans="1:11" x14ac:dyDescent="0.2">
      <c r="A102" s="55" t="s">
        <v>23</v>
      </c>
      <c r="B102" s="56" t="s">
        <v>22</v>
      </c>
      <c r="C102" s="56" t="s">
        <v>153</v>
      </c>
      <c r="D102" s="56"/>
      <c r="E102" s="56"/>
      <c r="F102" s="56"/>
      <c r="G102" s="56"/>
      <c r="H102" s="55"/>
      <c r="I102" s="134">
        <f>I103+I113</f>
        <v>6374.9000000000005</v>
      </c>
      <c r="J102" s="133">
        <f>J103+J113</f>
        <v>0</v>
      </c>
      <c r="K102" s="158">
        <f t="shared" si="12"/>
        <v>0</v>
      </c>
    </row>
    <row r="103" spans="1:11" ht="76.5" x14ac:dyDescent="0.2">
      <c r="A103" s="50" t="s">
        <v>200</v>
      </c>
      <c r="B103" s="56" t="s">
        <v>22</v>
      </c>
      <c r="C103" s="56" t="s">
        <v>153</v>
      </c>
      <c r="D103" s="56" t="s">
        <v>160</v>
      </c>
      <c r="E103" s="56"/>
      <c r="F103" s="56"/>
      <c r="G103" s="56"/>
      <c r="H103" s="55"/>
      <c r="I103" s="134">
        <f>I104</f>
        <v>6372.9000000000005</v>
      </c>
      <c r="J103" s="133">
        <f>J104</f>
        <v>0</v>
      </c>
      <c r="K103" s="158">
        <f t="shared" si="12"/>
        <v>0</v>
      </c>
    </row>
    <row r="104" spans="1:11" ht="25.5" x14ac:dyDescent="0.2">
      <c r="A104" s="50" t="s">
        <v>206</v>
      </c>
      <c r="B104" s="56" t="s">
        <v>22</v>
      </c>
      <c r="C104" s="56" t="s">
        <v>153</v>
      </c>
      <c r="D104" s="56" t="s">
        <v>160</v>
      </c>
      <c r="E104" s="56" t="s">
        <v>77</v>
      </c>
      <c r="F104" s="56"/>
      <c r="G104" s="56"/>
      <c r="H104" s="55"/>
      <c r="I104" s="134">
        <f>I109+I106</f>
        <v>6372.9000000000005</v>
      </c>
      <c r="J104" s="133">
        <f>J109+J106</f>
        <v>0</v>
      </c>
      <c r="K104" s="158">
        <f t="shared" si="12"/>
        <v>0</v>
      </c>
    </row>
    <row r="105" spans="1:11" ht="30.75" customHeight="1" x14ac:dyDescent="0.2">
      <c r="A105" s="50" t="s">
        <v>207</v>
      </c>
      <c r="B105" s="56" t="s">
        <v>22</v>
      </c>
      <c r="C105" s="56" t="s">
        <v>153</v>
      </c>
      <c r="D105" s="56" t="s">
        <v>160</v>
      </c>
      <c r="E105" s="56" t="s">
        <v>77</v>
      </c>
      <c r="F105" s="56" t="s">
        <v>153</v>
      </c>
      <c r="G105" s="56"/>
      <c r="H105" s="55"/>
      <c r="I105" s="134">
        <f t="shared" ref="I105:J107" si="17">I106</f>
        <v>50</v>
      </c>
      <c r="J105" s="133">
        <f t="shared" si="17"/>
        <v>0</v>
      </c>
      <c r="K105" s="158">
        <f t="shared" si="12"/>
        <v>0</v>
      </c>
    </row>
    <row r="106" spans="1:11" ht="35.25" customHeight="1" x14ac:dyDescent="0.2">
      <c r="A106" s="50" t="s">
        <v>256</v>
      </c>
      <c r="B106" s="56" t="s">
        <v>22</v>
      </c>
      <c r="C106" s="56" t="s">
        <v>153</v>
      </c>
      <c r="D106" s="56" t="s">
        <v>160</v>
      </c>
      <c r="E106" s="56" t="s">
        <v>77</v>
      </c>
      <c r="F106" s="56" t="s">
        <v>153</v>
      </c>
      <c r="G106" s="56" t="s">
        <v>255</v>
      </c>
      <c r="H106" s="55"/>
      <c r="I106" s="134">
        <f t="shared" si="17"/>
        <v>50</v>
      </c>
      <c r="J106" s="133">
        <f t="shared" si="17"/>
        <v>0</v>
      </c>
      <c r="K106" s="158">
        <f t="shared" si="12"/>
        <v>0</v>
      </c>
    </row>
    <row r="107" spans="1:11" ht="38.25" x14ac:dyDescent="0.2">
      <c r="A107" s="112" t="s">
        <v>209</v>
      </c>
      <c r="B107" s="56" t="s">
        <v>22</v>
      </c>
      <c r="C107" s="56" t="s">
        <v>153</v>
      </c>
      <c r="D107" s="56" t="s">
        <v>160</v>
      </c>
      <c r="E107" s="56" t="s">
        <v>77</v>
      </c>
      <c r="F107" s="56" t="s">
        <v>153</v>
      </c>
      <c r="G107" s="56" t="s">
        <v>255</v>
      </c>
      <c r="H107" s="55">
        <v>400</v>
      </c>
      <c r="I107" s="134">
        <f t="shared" si="17"/>
        <v>50</v>
      </c>
      <c r="J107" s="133">
        <f t="shared" si="17"/>
        <v>0</v>
      </c>
      <c r="K107" s="158">
        <f t="shared" si="12"/>
        <v>0</v>
      </c>
    </row>
    <row r="108" spans="1:11" x14ac:dyDescent="0.2">
      <c r="A108" s="112" t="s">
        <v>210</v>
      </c>
      <c r="B108" s="56" t="s">
        <v>22</v>
      </c>
      <c r="C108" s="56" t="s">
        <v>153</v>
      </c>
      <c r="D108" s="56" t="s">
        <v>160</v>
      </c>
      <c r="E108" s="56" t="s">
        <v>77</v>
      </c>
      <c r="F108" s="56" t="s">
        <v>153</v>
      </c>
      <c r="G108" s="56" t="s">
        <v>255</v>
      </c>
      <c r="H108" s="55">
        <v>410</v>
      </c>
      <c r="I108" s="134">
        <f>50</f>
        <v>50</v>
      </c>
      <c r="J108" s="133">
        <v>0</v>
      </c>
      <c r="K108" s="158">
        <f t="shared" si="12"/>
        <v>0</v>
      </c>
    </row>
    <row r="109" spans="1:11" x14ac:dyDescent="0.2">
      <c r="A109" s="50" t="s">
        <v>207</v>
      </c>
      <c r="B109" s="56" t="s">
        <v>22</v>
      </c>
      <c r="C109" s="56" t="s">
        <v>153</v>
      </c>
      <c r="D109" s="56" t="s">
        <v>160</v>
      </c>
      <c r="E109" s="56" t="s">
        <v>77</v>
      </c>
      <c r="F109" s="56" t="s">
        <v>208</v>
      </c>
      <c r="G109" s="56"/>
      <c r="H109" s="55"/>
      <c r="I109" s="134">
        <f t="shared" ref="I109:J111" si="18">I110</f>
        <v>6322.9000000000005</v>
      </c>
      <c r="J109" s="133">
        <f t="shared" si="18"/>
        <v>0</v>
      </c>
      <c r="K109" s="158">
        <f t="shared" si="12"/>
        <v>0</v>
      </c>
    </row>
    <row r="110" spans="1:11" ht="114.75" x14ac:dyDescent="0.2">
      <c r="A110" s="48" t="s">
        <v>201</v>
      </c>
      <c r="B110" s="49" t="s">
        <v>22</v>
      </c>
      <c r="C110" s="49" t="s">
        <v>153</v>
      </c>
      <c r="D110" s="49" t="s">
        <v>160</v>
      </c>
      <c r="E110" s="49" t="s">
        <v>77</v>
      </c>
      <c r="F110" s="49" t="s">
        <v>208</v>
      </c>
      <c r="G110" s="49" t="s">
        <v>202</v>
      </c>
      <c r="H110" s="48"/>
      <c r="I110" s="134">
        <f t="shared" si="18"/>
        <v>6322.9000000000005</v>
      </c>
      <c r="J110" s="133">
        <f t="shared" si="18"/>
        <v>0</v>
      </c>
      <c r="K110" s="158">
        <f t="shared" si="12"/>
        <v>0</v>
      </c>
    </row>
    <row r="111" spans="1:11" ht="38.25" x14ac:dyDescent="0.2">
      <c r="A111" s="112" t="s">
        <v>209</v>
      </c>
      <c r="B111" s="49" t="s">
        <v>22</v>
      </c>
      <c r="C111" s="49" t="s">
        <v>153</v>
      </c>
      <c r="D111" s="49" t="s">
        <v>160</v>
      </c>
      <c r="E111" s="49" t="s">
        <v>77</v>
      </c>
      <c r="F111" s="49" t="s">
        <v>208</v>
      </c>
      <c r="G111" s="49" t="s">
        <v>202</v>
      </c>
      <c r="H111" s="48">
        <v>400</v>
      </c>
      <c r="I111" s="134">
        <f t="shared" si="18"/>
        <v>6322.9000000000005</v>
      </c>
      <c r="J111" s="133">
        <f t="shared" si="18"/>
        <v>0</v>
      </c>
      <c r="K111" s="158">
        <f t="shared" si="12"/>
        <v>0</v>
      </c>
    </row>
    <row r="112" spans="1:11" x14ac:dyDescent="0.2">
      <c r="A112" s="112" t="s">
        <v>210</v>
      </c>
      <c r="B112" s="49" t="s">
        <v>22</v>
      </c>
      <c r="C112" s="49" t="s">
        <v>153</v>
      </c>
      <c r="D112" s="49" t="s">
        <v>160</v>
      </c>
      <c r="E112" s="49" t="s">
        <v>77</v>
      </c>
      <c r="F112" s="49" t="s">
        <v>208</v>
      </c>
      <c r="G112" s="49" t="s">
        <v>202</v>
      </c>
      <c r="H112" s="48">
        <v>410</v>
      </c>
      <c r="I112" s="134">
        <f>6259.6+63.3</f>
        <v>6322.9000000000005</v>
      </c>
      <c r="J112" s="133">
        <v>0</v>
      </c>
      <c r="K112" s="158">
        <f t="shared" si="12"/>
        <v>0</v>
      </c>
    </row>
    <row r="113" spans="1:11" ht="36" x14ac:dyDescent="0.2">
      <c r="A113" s="55" t="s">
        <v>174</v>
      </c>
      <c r="B113" s="56" t="s">
        <v>22</v>
      </c>
      <c r="C113" s="56" t="s">
        <v>153</v>
      </c>
      <c r="D113" s="56" t="s">
        <v>175</v>
      </c>
      <c r="E113" s="56"/>
      <c r="F113" s="56"/>
      <c r="G113" s="56"/>
      <c r="H113" s="55"/>
      <c r="I113" s="134">
        <f>I114</f>
        <v>2</v>
      </c>
      <c r="J113" s="134">
        <f>J114</f>
        <v>0</v>
      </c>
      <c r="K113" s="158">
        <f t="shared" si="12"/>
        <v>0</v>
      </c>
    </row>
    <row r="114" spans="1:11" ht="48" x14ac:dyDescent="0.2">
      <c r="A114" s="55" t="s">
        <v>176</v>
      </c>
      <c r="B114" s="56" t="s">
        <v>22</v>
      </c>
      <c r="C114" s="56" t="s">
        <v>153</v>
      </c>
      <c r="D114" s="56" t="s">
        <v>175</v>
      </c>
      <c r="E114" s="56" t="s">
        <v>77</v>
      </c>
      <c r="F114" s="56"/>
      <c r="G114" s="56"/>
      <c r="H114" s="55"/>
      <c r="I114" s="134">
        <f>I115+I118</f>
        <v>2</v>
      </c>
      <c r="J114" s="134">
        <f>J115+J118</f>
        <v>0</v>
      </c>
      <c r="K114" s="158">
        <f t="shared" si="12"/>
        <v>0</v>
      </c>
    </row>
    <row r="115" spans="1:11" ht="97.5" customHeight="1" x14ac:dyDescent="0.2">
      <c r="A115" s="67" t="s">
        <v>74</v>
      </c>
      <c r="B115" s="56" t="s">
        <v>22</v>
      </c>
      <c r="C115" s="56" t="s">
        <v>153</v>
      </c>
      <c r="D115" s="56" t="s">
        <v>175</v>
      </c>
      <c r="E115" s="56" t="s">
        <v>77</v>
      </c>
      <c r="F115" s="56" t="s">
        <v>155</v>
      </c>
      <c r="G115" s="56" t="s">
        <v>24</v>
      </c>
      <c r="H115" s="55"/>
      <c r="I115" s="134">
        <f t="shared" ref="I115:J116" si="19">I116</f>
        <v>1</v>
      </c>
      <c r="J115" s="134">
        <f t="shared" si="19"/>
        <v>0</v>
      </c>
      <c r="K115" s="158">
        <f t="shared" si="12"/>
        <v>0</v>
      </c>
    </row>
    <row r="116" spans="1:11" ht="36" x14ac:dyDescent="0.2">
      <c r="A116" s="61" t="s">
        <v>166</v>
      </c>
      <c r="B116" s="56" t="s">
        <v>22</v>
      </c>
      <c r="C116" s="56" t="s">
        <v>153</v>
      </c>
      <c r="D116" s="56" t="s">
        <v>175</v>
      </c>
      <c r="E116" s="56" t="s">
        <v>77</v>
      </c>
      <c r="F116" s="56" t="s">
        <v>155</v>
      </c>
      <c r="G116" s="56" t="s">
        <v>24</v>
      </c>
      <c r="H116" s="55">
        <v>200</v>
      </c>
      <c r="I116" s="134">
        <f t="shared" si="19"/>
        <v>1</v>
      </c>
      <c r="J116" s="134">
        <f t="shared" si="19"/>
        <v>0</v>
      </c>
      <c r="K116" s="158">
        <f t="shared" si="12"/>
        <v>0</v>
      </c>
    </row>
    <row r="117" spans="1:11" ht="36" x14ac:dyDescent="0.2">
      <c r="A117" s="55" t="s">
        <v>167</v>
      </c>
      <c r="B117" s="56" t="s">
        <v>22</v>
      </c>
      <c r="C117" s="56" t="s">
        <v>153</v>
      </c>
      <c r="D117" s="56" t="s">
        <v>175</v>
      </c>
      <c r="E117" s="56" t="s">
        <v>77</v>
      </c>
      <c r="F117" s="56" t="s">
        <v>155</v>
      </c>
      <c r="G117" s="56" t="s">
        <v>24</v>
      </c>
      <c r="H117" s="55">
        <v>240</v>
      </c>
      <c r="I117" s="134">
        <v>1</v>
      </c>
      <c r="J117" s="134">
        <v>0</v>
      </c>
      <c r="K117" s="158">
        <f t="shared" si="12"/>
        <v>0</v>
      </c>
    </row>
    <row r="118" spans="1:11" ht="72" x14ac:dyDescent="0.2">
      <c r="A118" s="55" t="s">
        <v>75</v>
      </c>
      <c r="B118" s="56" t="s">
        <v>22</v>
      </c>
      <c r="C118" s="56" t="s">
        <v>153</v>
      </c>
      <c r="D118" s="56" t="s">
        <v>175</v>
      </c>
      <c r="E118" s="56" t="s">
        <v>77</v>
      </c>
      <c r="F118" s="56" t="s">
        <v>155</v>
      </c>
      <c r="G118" s="56" t="s">
        <v>25</v>
      </c>
      <c r="H118" s="55"/>
      <c r="I118" s="134">
        <f t="shared" ref="I118:J119" si="20">I119</f>
        <v>1</v>
      </c>
      <c r="J118" s="134">
        <f t="shared" si="20"/>
        <v>0</v>
      </c>
      <c r="K118" s="158">
        <f t="shared" si="12"/>
        <v>0</v>
      </c>
    </row>
    <row r="119" spans="1:11" ht="36" x14ac:dyDescent="0.2">
      <c r="A119" s="61" t="s">
        <v>166</v>
      </c>
      <c r="B119" s="56" t="s">
        <v>22</v>
      </c>
      <c r="C119" s="56" t="s">
        <v>153</v>
      </c>
      <c r="D119" s="56" t="s">
        <v>175</v>
      </c>
      <c r="E119" s="56" t="s">
        <v>77</v>
      </c>
      <c r="F119" s="56" t="s">
        <v>155</v>
      </c>
      <c r="G119" s="56" t="s">
        <v>25</v>
      </c>
      <c r="H119" s="55">
        <v>200</v>
      </c>
      <c r="I119" s="134">
        <f t="shared" si="20"/>
        <v>1</v>
      </c>
      <c r="J119" s="134">
        <f t="shared" si="20"/>
        <v>0</v>
      </c>
      <c r="K119" s="158">
        <f t="shared" si="12"/>
        <v>0</v>
      </c>
    </row>
    <row r="120" spans="1:11" ht="36" x14ac:dyDescent="0.2">
      <c r="A120" s="47" t="s">
        <v>167</v>
      </c>
      <c r="B120" s="56" t="s">
        <v>22</v>
      </c>
      <c r="C120" s="56" t="s">
        <v>153</v>
      </c>
      <c r="D120" s="56" t="s">
        <v>175</v>
      </c>
      <c r="E120" s="56" t="s">
        <v>77</v>
      </c>
      <c r="F120" s="56" t="s">
        <v>155</v>
      </c>
      <c r="G120" s="56" t="s">
        <v>25</v>
      </c>
      <c r="H120" s="55">
        <v>240</v>
      </c>
      <c r="I120" s="134">
        <v>1</v>
      </c>
      <c r="J120" s="134">
        <v>0</v>
      </c>
      <c r="K120" s="158">
        <f t="shared" si="12"/>
        <v>0</v>
      </c>
    </row>
    <row r="121" spans="1:11" x14ac:dyDescent="0.2">
      <c r="A121" s="47" t="s">
        <v>26</v>
      </c>
      <c r="B121" s="56" t="s">
        <v>22</v>
      </c>
      <c r="C121" s="56" t="s">
        <v>186</v>
      </c>
      <c r="D121" s="56"/>
      <c r="E121" s="56"/>
      <c r="F121" s="56"/>
      <c r="G121" s="56"/>
      <c r="H121" s="55"/>
      <c r="I121" s="134">
        <f>I128+I133+I122</f>
        <v>1499.7380000000001</v>
      </c>
      <c r="J121" s="134">
        <f>J128+J133+J122</f>
        <v>95.343800000000002</v>
      </c>
      <c r="K121" s="158">
        <f t="shared" si="12"/>
        <v>6.3573637528688343</v>
      </c>
    </row>
    <row r="122" spans="1:11" ht="76.5" x14ac:dyDescent="0.2">
      <c r="A122" s="161" t="s">
        <v>225</v>
      </c>
      <c r="B122" s="160" t="s">
        <v>22</v>
      </c>
      <c r="C122" s="160" t="s">
        <v>186</v>
      </c>
      <c r="D122" s="160" t="s">
        <v>230</v>
      </c>
      <c r="E122" s="160"/>
      <c r="F122" s="160"/>
      <c r="G122" s="160"/>
      <c r="H122" s="159"/>
      <c r="I122" s="134">
        <f>I123</f>
        <v>1075.7</v>
      </c>
      <c r="J122" s="134">
        <f>J123</f>
        <v>0</v>
      </c>
      <c r="K122" s="158">
        <f t="shared" si="12"/>
        <v>0</v>
      </c>
    </row>
    <row r="123" spans="1:11" ht="38.25" x14ac:dyDescent="0.2">
      <c r="A123" s="161" t="s">
        <v>226</v>
      </c>
      <c r="B123" s="160" t="s">
        <v>22</v>
      </c>
      <c r="C123" s="160" t="s">
        <v>186</v>
      </c>
      <c r="D123" s="160" t="s">
        <v>230</v>
      </c>
      <c r="E123" s="160" t="s">
        <v>77</v>
      </c>
      <c r="F123" s="160"/>
      <c r="G123" s="160"/>
      <c r="H123" s="159"/>
      <c r="I123" s="134">
        <f>I124</f>
        <v>1075.7</v>
      </c>
      <c r="J123" s="134">
        <f>J124</f>
        <v>0</v>
      </c>
      <c r="K123" s="158">
        <f t="shared" si="12"/>
        <v>0</v>
      </c>
    </row>
    <row r="124" spans="1:11" ht="38.25" x14ac:dyDescent="0.2">
      <c r="A124" s="161" t="s">
        <v>227</v>
      </c>
      <c r="B124" s="160" t="s">
        <v>22</v>
      </c>
      <c r="C124" s="160" t="s">
        <v>186</v>
      </c>
      <c r="D124" s="160" t="s">
        <v>230</v>
      </c>
      <c r="E124" s="160" t="s">
        <v>77</v>
      </c>
      <c r="F124" s="160" t="s">
        <v>151</v>
      </c>
      <c r="G124" s="160"/>
      <c r="H124" s="159"/>
      <c r="I124" s="134">
        <f>I126</f>
        <v>1075.7</v>
      </c>
      <c r="J124" s="134">
        <f>J126</f>
        <v>0</v>
      </c>
      <c r="K124" s="158">
        <f t="shared" si="12"/>
        <v>0</v>
      </c>
    </row>
    <row r="125" spans="1:11" ht="25.5" x14ac:dyDescent="0.2">
      <c r="A125" s="161" t="s">
        <v>232</v>
      </c>
      <c r="B125" s="160" t="s">
        <v>22</v>
      </c>
      <c r="C125" s="160" t="s">
        <v>186</v>
      </c>
      <c r="D125" s="160" t="s">
        <v>230</v>
      </c>
      <c r="E125" s="160" t="s">
        <v>77</v>
      </c>
      <c r="F125" s="160" t="s">
        <v>151</v>
      </c>
      <c r="G125" s="160" t="s">
        <v>231</v>
      </c>
      <c r="H125" s="159"/>
      <c r="I125" s="134">
        <f>I126</f>
        <v>1075.7</v>
      </c>
      <c r="J125" s="134">
        <f>J126</f>
        <v>0</v>
      </c>
      <c r="K125" s="158">
        <f t="shared" si="12"/>
        <v>0</v>
      </c>
    </row>
    <row r="126" spans="1:11" ht="38.25" x14ac:dyDescent="0.2">
      <c r="A126" s="162" t="s">
        <v>228</v>
      </c>
      <c r="B126" s="160" t="s">
        <v>22</v>
      </c>
      <c r="C126" s="160" t="s">
        <v>186</v>
      </c>
      <c r="D126" s="160" t="s">
        <v>230</v>
      </c>
      <c r="E126" s="160" t="s">
        <v>77</v>
      </c>
      <c r="F126" s="160" t="s">
        <v>151</v>
      </c>
      <c r="G126" s="160" t="s">
        <v>231</v>
      </c>
      <c r="H126" s="159">
        <v>200</v>
      </c>
      <c r="I126" s="134">
        <f>I127</f>
        <v>1075.7</v>
      </c>
      <c r="J126" s="134">
        <f>J127</f>
        <v>0</v>
      </c>
      <c r="K126" s="158">
        <f t="shared" si="12"/>
        <v>0</v>
      </c>
    </row>
    <row r="127" spans="1:11" ht="51" x14ac:dyDescent="0.2">
      <c r="A127" s="162" t="s">
        <v>229</v>
      </c>
      <c r="B127" s="160" t="s">
        <v>22</v>
      </c>
      <c r="C127" s="160" t="s">
        <v>186</v>
      </c>
      <c r="D127" s="160" t="s">
        <v>230</v>
      </c>
      <c r="E127" s="160" t="s">
        <v>77</v>
      </c>
      <c r="F127" s="160" t="s">
        <v>151</v>
      </c>
      <c r="G127" s="160" t="s">
        <v>231</v>
      </c>
      <c r="H127" s="159">
        <v>240</v>
      </c>
      <c r="I127" s="134">
        <f>1075.7</f>
        <v>1075.7</v>
      </c>
      <c r="J127" s="134">
        <v>0</v>
      </c>
      <c r="K127" s="158">
        <f t="shared" si="12"/>
        <v>0</v>
      </c>
    </row>
    <row r="128" spans="1:11" ht="36" x14ac:dyDescent="0.2">
      <c r="A128" s="47" t="s">
        <v>174</v>
      </c>
      <c r="B128" s="56" t="s">
        <v>22</v>
      </c>
      <c r="C128" s="56" t="s">
        <v>186</v>
      </c>
      <c r="D128" s="56" t="s">
        <v>175</v>
      </c>
      <c r="E128" s="56"/>
      <c r="F128" s="56"/>
      <c r="G128" s="56"/>
      <c r="H128" s="55"/>
      <c r="I128" s="134">
        <f>I129</f>
        <v>76</v>
      </c>
      <c r="J128" s="134">
        <f>J129</f>
        <v>0</v>
      </c>
      <c r="K128" s="158">
        <f t="shared" si="12"/>
        <v>0</v>
      </c>
    </row>
    <row r="129" spans="1:11" ht="48" x14ac:dyDescent="0.2">
      <c r="A129" s="67" t="s">
        <v>176</v>
      </c>
      <c r="B129" s="69" t="s">
        <v>22</v>
      </c>
      <c r="C129" s="56" t="s">
        <v>186</v>
      </c>
      <c r="D129" s="56" t="s">
        <v>175</v>
      </c>
      <c r="E129" s="56" t="s">
        <v>77</v>
      </c>
      <c r="F129" s="56" t="s">
        <v>155</v>
      </c>
      <c r="G129" s="56"/>
      <c r="H129" s="55"/>
      <c r="I129" s="134">
        <f>I130+I136</f>
        <v>76</v>
      </c>
      <c r="J129" s="134">
        <f>J130+J136</f>
        <v>0</v>
      </c>
      <c r="K129" s="158">
        <f t="shared" si="12"/>
        <v>0</v>
      </c>
    </row>
    <row r="130" spans="1:11" x14ac:dyDescent="0.2">
      <c r="A130" s="66" t="s">
        <v>27</v>
      </c>
      <c r="B130" s="69" t="s">
        <v>22</v>
      </c>
      <c r="C130" s="56" t="s">
        <v>186</v>
      </c>
      <c r="D130" s="56" t="s">
        <v>175</v>
      </c>
      <c r="E130" s="56" t="s">
        <v>77</v>
      </c>
      <c r="F130" s="56" t="s">
        <v>155</v>
      </c>
      <c r="G130" s="56" t="s">
        <v>28</v>
      </c>
      <c r="H130" s="55"/>
      <c r="I130" s="134">
        <f t="shared" ref="I130:J131" si="21">I131</f>
        <v>75</v>
      </c>
      <c r="J130" s="134">
        <f t="shared" si="21"/>
        <v>0</v>
      </c>
      <c r="K130" s="158">
        <f t="shared" si="12"/>
        <v>0</v>
      </c>
    </row>
    <row r="131" spans="1:11" ht="36" x14ac:dyDescent="0.2">
      <c r="A131" s="61" t="s">
        <v>166</v>
      </c>
      <c r="B131" s="69" t="s">
        <v>22</v>
      </c>
      <c r="C131" s="56" t="s">
        <v>186</v>
      </c>
      <c r="D131" s="56" t="s">
        <v>175</v>
      </c>
      <c r="E131" s="56" t="s">
        <v>77</v>
      </c>
      <c r="F131" s="56" t="s">
        <v>155</v>
      </c>
      <c r="G131" s="56" t="s">
        <v>28</v>
      </c>
      <c r="H131" s="55">
        <v>200</v>
      </c>
      <c r="I131" s="134">
        <f t="shared" si="21"/>
        <v>75</v>
      </c>
      <c r="J131" s="134">
        <f t="shared" si="21"/>
        <v>0</v>
      </c>
      <c r="K131" s="158">
        <f t="shared" si="12"/>
        <v>0</v>
      </c>
    </row>
    <row r="132" spans="1:11" ht="36" x14ac:dyDescent="0.2">
      <c r="A132" s="55" t="s">
        <v>167</v>
      </c>
      <c r="B132" s="69" t="s">
        <v>22</v>
      </c>
      <c r="C132" s="56" t="s">
        <v>186</v>
      </c>
      <c r="D132" s="56" t="s">
        <v>175</v>
      </c>
      <c r="E132" s="56" t="s">
        <v>77</v>
      </c>
      <c r="F132" s="56" t="s">
        <v>155</v>
      </c>
      <c r="G132" s="56" t="s">
        <v>28</v>
      </c>
      <c r="H132" s="55">
        <v>240</v>
      </c>
      <c r="I132" s="134">
        <v>75</v>
      </c>
      <c r="J132" s="134">
        <v>0</v>
      </c>
      <c r="K132" s="158">
        <f t="shared" si="12"/>
        <v>0</v>
      </c>
    </row>
    <row r="133" spans="1:11" ht="31.5" customHeight="1" x14ac:dyDescent="0.2">
      <c r="A133" s="66" t="s">
        <v>29</v>
      </c>
      <c r="B133" s="69" t="s">
        <v>22</v>
      </c>
      <c r="C133" s="56" t="s">
        <v>186</v>
      </c>
      <c r="D133" s="56" t="s">
        <v>175</v>
      </c>
      <c r="E133" s="56" t="s">
        <v>77</v>
      </c>
      <c r="F133" s="56" t="s">
        <v>155</v>
      </c>
      <c r="G133" s="56" t="s">
        <v>30</v>
      </c>
      <c r="H133" s="55"/>
      <c r="I133" s="134">
        <f t="shared" ref="I133:J134" si="22">I134</f>
        <v>348.03800000000001</v>
      </c>
      <c r="J133" s="134">
        <f t="shared" si="22"/>
        <v>95.343800000000002</v>
      </c>
      <c r="K133" s="158">
        <f t="shared" si="12"/>
        <v>27.394652308081302</v>
      </c>
    </row>
    <row r="134" spans="1:11" ht="36" x14ac:dyDescent="0.2">
      <c r="A134" s="61" t="s">
        <v>166</v>
      </c>
      <c r="B134" s="69" t="s">
        <v>22</v>
      </c>
      <c r="C134" s="56" t="s">
        <v>186</v>
      </c>
      <c r="D134" s="56" t="s">
        <v>175</v>
      </c>
      <c r="E134" s="56" t="s">
        <v>77</v>
      </c>
      <c r="F134" s="56" t="s">
        <v>155</v>
      </c>
      <c r="G134" s="56" t="s">
        <v>30</v>
      </c>
      <c r="H134" s="55">
        <v>200</v>
      </c>
      <c r="I134" s="134">
        <f t="shared" si="22"/>
        <v>348.03800000000001</v>
      </c>
      <c r="J134" s="134">
        <f t="shared" si="22"/>
        <v>95.343800000000002</v>
      </c>
      <c r="K134" s="158">
        <f t="shared" si="12"/>
        <v>27.394652308081302</v>
      </c>
    </row>
    <row r="135" spans="1:11" ht="36" x14ac:dyDescent="0.2">
      <c r="A135" s="55" t="s">
        <v>167</v>
      </c>
      <c r="B135" s="69" t="s">
        <v>22</v>
      </c>
      <c r="C135" s="56" t="s">
        <v>186</v>
      </c>
      <c r="D135" s="56" t="s">
        <v>175</v>
      </c>
      <c r="E135" s="56" t="s">
        <v>77</v>
      </c>
      <c r="F135" s="56" t="s">
        <v>155</v>
      </c>
      <c r="G135" s="56" t="s">
        <v>30</v>
      </c>
      <c r="H135" s="55">
        <v>240</v>
      </c>
      <c r="I135" s="134">
        <v>348.03800000000001</v>
      </c>
      <c r="J135" s="134">
        <v>95.343800000000002</v>
      </c>
      <c r="K135" s="158">
        <f t="shared" si="12"/>
        <v>27.394652308081302</v>
      </c>
    </row>
    <row r="136" spans="1:11" ht="108" x14ac:dyDescent="0.2">
      <c r="A136" s="67" t="s">
        <v>76</v>
      </c>
      <c r="B136" s="56" t="s">
        <v>22</v>
      </c>
      <c r="C136" s="56" t="s">
        <v>186</v>
      </c>
      <c r="D136" s="56" t="s">
        <v>175</v>
      </c>
      <c r="E136" s="56" t="s">
        <v>77</v>
      </c>
      <c r="F136" s="56" t="s">
        <v>155</v>
      </c>
      <c r="G136" s="56" t="s">
        <v>31</v>
      </c>
      <c r="H136" s="55"/>
      <c r="I136" s="134">
        <f t="shared" ref="I136:J137" si="23">I137</f>
        <v>1</v>
      </c>
      <c r="J136" s="134">
        <f t="shared" si="23"/>
        <v>0</v>
      </c>
      <c r="K136" s="158">
        <f t="shared" si="12"/>
        <v>0</v>
      </c>
    </row>
    <row r="137" spans="1:11" ht="36" x14ac:dyDescent="0.2">
      <c r="A137" s="61" t="s">
        <v>166</v>
      </c>
      <c r="B137" s="56" t="s">
        <v>22</v>
      </c>
      <c r="C137" s="56" t="s">
        <v>186</v>
      </c>
      <c r="D137" s="56" t="s">
        <v>175</v>
      </c>
      <c r="E137" s="56" t="s">
        <v>77</v>
      </c>
      <c r="F137" s="56" t="s">
        <v>155</v>
      </c>
      <c r="G137" s="56" t="s">
        <v>31</v>
      </c>
      <c r="H137" s="55">
        <v>200</v>
      </c>
      <c r="I137" s="134">
        <f t="shared" si="23"/>
        <v>1</v>
      </c>
      <c r="J137" s="134">
        <f t="shared" si="23"/>
        <v>0</v>
      </c>
      <c r="K137" s="158">
        <f t="shared" si="12"/>
        <v>0</v>
      </c>
    </row>
    <row r="138" spans="1:11" ht="36" x14ac:dyDescent="0.2">
      <c r="A138" s="55" t="s">
        <v>167</v>
      </c>
      <c r="B138" s="56" t="s">
        <v>22</v>
      </c>
      <c r="C138" s="56" t="s">
        <v>186</v>
      </c>
      <c r="D138" s="56" t="s">
        <v>175</v>
      </c>
      <c r="E138" s="56" t="s">
        <v>77</v>
      </c>
      <c r="F138" s="56" t="s">
        <v>155</v>
      </c>
      <c r="G138" s="56" t="s">
        <v>31</v>
      </c>
      <c r="H138" s="55">
        <v>240</v>
      </c>
      <c r="I138" s="134">
        <v>1</v>
      </c>
      <c r="J138" s="134">
        <v>0</v>
      </c>
      <c r="K138" s="158">
        <f t="shared" si="12"/>
        <v>0</v>
      </c>
    </row>
    <row r="139" spans="1:11" x14ac:dyDescent="0.2">
      <c r="A139" s="108" t="s">
        <v>32</v>
      </c>
      <c r="B139" s="107" t="s">
        <v>33</v>
      </c>
      <c r="C139" s="107"/>
      <c r="D139" s="107"/>
      <c r="E139" s="107"/>
      <c r="F139" s="107"/>
      <c r="G139" s="107"/>
      <c r="H139" s="55"/>
      <c r="I139" s="133">
        <f t="shared" ref="I139:J145" si="24">I140</f>
        <v>1</v>
      </c>
      <c r="J139" s="133">
        <f t="shared" si="24"/>
        <v>0</v>
      </c>
      <c r="K139" s="158">
        <f t="shared" ref="K139:K167" si="25">J139/I139*100</f>
        <v>0</v>
      </c>
    </row>
    <row r="140" spans="1:11" x14ac:dyDescent="0.2">
      <c r="A140" s="55" t="s">
        <v>34</v>
      </c>
      <c r="B140" s="56" t="s">
        <v>33</v>
      </c>
      <c r="C140" s="56" t="s">
        <v>151</v>
      </c>
      <c r="D140" s="56"/>
      <c r="E140" s="56"/>
      <c r="F140" s="56"/>
      <c r="G140" s="56"/>
      <c r="H140" s="55"/>
      <c r="I140" s="134">
        <f t="shared" si="24"/>
        <v>1</v>
      </c>
      <c r="J140" s="134">
        <f t="shared" si="24"/>
        <v>0</v>
      </c>
      <c r="K140" s="158">
        <f t="shared" si="25"/>
        <v>0</v>
      </c>
    </row>
    <row r="141" spans="1:11" ht="36" x14ac:dyDescent="0.2">
      <c r="A141" s="55" t="s">
        <v>35</v>
      </c>
      <c r="B141" s="56" t="s">
        <v>33</v>
      </c>
      <c r="C141" s="56" t="s">
        <v>151</v>
      </c>
      <c r="D141" s="56"/>
      <c r="E141" s="56"/>
      <c r="F141" s="56"/>
      <c r="G141" s="56"/>
      <c r="H141" s="55"/>
      <c r="I141" s="134">
        <f t="shared" si="24"/>
        <v>1</v>
      </c>
      <c r="J141" s="134">
        <f t="shared" si="24"/>
        <v>0</v>
      </c>
      <c r="K141" s="158">
        <f t="shared" si="25"/>
        <v>0</v>
      </c>
    </row>
    <row r="142" spans="1:11" ht="36" x14ac:dyDescent="0.2">
      <c r="A142" s="55" t="s">
        <v>174</v>
      </c>
      <c r="B142" s="56" t="s">
        <v>33</v>
      </c>
      <c r="C142" s="56" t="s">
        <v>151</v>
      </c>
      <c r="D142" s="56" t="s">
        <v>175</v>
      </c>
      <c r="E142" s="56"/>
      <c r="F142" s="56"/>
      <c r="G142" s="56"/>
      <c r="H142" s="55"/>
      <c r="I142" s="134">
        <f t="shared" si="24"/>
        <v>1</v>
      </c>
      <c r="J142" s="134">
        <f t="shared" si="24"/>
        <v>0</v>
      </c>
      <c r="K142" s="158">
        <f t="shared" si="25"/>
        <v>0</v>
      </c>
    </row>
    <row r="143" spans="1:11" ht="48" x14ac:dyDescent="0.2">
      <c r="A143" s="55" t="s">
        <v>176</v>
      </c>
      <c r="B143" s="56" t="s">
        <v>33</v>
      </c>
      <c r="C143" s="56" t="s">
        <v>151</v>
      </c>
      <c r="D143" s="56" t="s">
        <v>175</v>
      </c>
      <c r="E143" s="56" t="s">
        <v>77</v>
      </c>
      <c r="F143" s="56"/>
      <c r="G143" s="56"/>
      <c r="H143" s="55"/>
      <c r="I143" s="134">
        <f t="shared" si="24"/>
        <v>1</v>
      </c>
      <c r="J143" s="134">
        <f t="shared" si="24"/>
        <v>0</v>
      </c>
      <c r="K143" s="158">
        <f t="shared" si="25"/>
        <v>0</v>
      </c>
    </row>
    <row r="144" spans="1:11" ht="132" x14ac:dyDescent="0.2">
      <c r="A144" s="55" t="s">
        <v>0</v>
      </c>
      <c r="B144" s="56" t="s">
        <v>33</v>
      </c>
      <c r="C144" s="56" t="s">
        <v>151</v>
      </c>
      <c r="D144" s="56" t="s">
        <v>175</v>
      </c>
      <c r="E144" s="56" t="s">
        <v>77</v>
      </c>
      <c r="F144" s="56" t="s">
        <v>155</v>
      </c>
      <c r="G144" s="56" t="s">
        <v>36</v>
      </c>
      <c r="H144" s="55"/>
      <c r="I144" s="134">
        <f t="shared" si="24"/>
        <v>1</v>
      </c>
      <c r="J144" s="134">
        <f t="shared" si="24"/>
        <v>0</v>
      </c>
      <c r="K144" s="158">
        <f t="shared" si="25"/>
        <v>0</v>
      </c>
    </row>
    <row r="145" spans="1:11" ht="36" x14ac:dyDescent="0.2">
      <c r="A145" s="61" t="s">
        <v>166</v>
      </c>
      <c r="B145" s="56" t="s">
        <v>33</v>
      </c>
      <c r="C145" s="56" t="s">
        <v>151</v>
      </c>
      <c r="D145" s="56" t="s">
        <v>175</v>
      </c>
      <c r="E145" s="56" t="s">
        <v>77</v>
      </c>
      <c r="F145" s="56" t="s">
        <v>155</v>
      </c>
      <c r="G145" s="56" t="s">
        <v>36</v>
      </c>
      <c r="H145" s="55">
        <v>200</v>
      </c>
      <c r="I145" s="134">
        <f t="shared" si="24"/>
        <v>1</v>
      </c>
      <c r="J145" s="134">
        <f t="shared" si="24"/>
        <v>0</v>
      </c>
      <c r="K145" s="158">
        <f t="shared" si="25"/>
        <v>0</v>
      </c>
    </row>
    <row r="146" spans="1:11" ht="36" x14ac:dyDescent="0.2">
      <c r="A146" s="55" t="s">
        <v>167</v>
      </c>
      <c r="B146" s="56" t="s">
        <v>33</v>
      </c>
      <c r="C146" s="56" t="s">
        <v>151</v>
      </c>
      <c r="D146" s="56" t="s">
        <v>175</v>
      </c>
      <c r="E146" s="56" t="s">
        <v>77</v>
      </c>
      <c r="F146" s="56" t="s">
        <v>155</v>
      </c>
      <c r="G146" s="56" t="s">
        <v>36</v>
      </c>
      <c r="H146" s="55">
        <v>240</v>
      </c>
      <c r="I146" s="134">
        <v>1</v>
      </c>
      <c r="J146" s="134">
        <v>0</v>
      </c>
      <c r="K146" s="158">
        <f t="shared" si="25"/>
        <v>0</v>
      </c>
    </row>
    <row r="147" spans="1:11" s="157" customFormat="1" x14ac:dyDescent="0.2">
      <c r="A147" s="107" t="s">
        <v>37</v>
      </c>
      <c r="B147" s="113" t="s">
        <v>146</v>
      </c>
      <c r="C147" s="113"/>
      <c r="D147" s="113"/>
      <c r="E147" s="113"/>
      <c r="F147" s="113"/>
      <c r="G147" s="113"/>
      <c r="H147" s="113"/>
      <c r="I147" s="133">
        <f t="shared" ref="I147:J152" si="26">I148</f>
        <v>337.3</v>
      </c>
      <c r="J147" s="133">
        <f t="shared" si="26"/>
        <v>104.02352</v>
      </c>
      <c r="K147" s="158">
        <f t="shared" si="25"/>
        <v>30.840059294396681</v>
      </c>
    </row>
    <row r="148" spans="1:11" x14ac:dyDescent="0.2">
      <c r="A148" s="102" t="s">
        <v>38</v>
      </c>
      <c r="B148" s="114" t="s">
        <v>146</v>
      </c>
      <c r="C148" s="114" t="s">
        <v>151</v>
      </c>
      <c r="D148" s="114"/>
      <c r="E148" s="114"/>
      <c r="F148" s="114"/>
      <c r="G148" s="114"/>
      <c r="H148" s="114"/>
      <c r="I148" s="134">
        <f t="shared" si="26"/>
        <v>337.3</v>
      </c>
      <c r="J148" s="134">
        <f t="shared" si="26"/>
        <v>104.02352</v>
      </c>
      <c r="K148" s="158">
        <f t="shared" si="25"/>
        <v>30.840059294396681</v>
      </c>
    </row>
    <row r="149" spans="1:11" ht="36" x14ac:dyDescent="0.2">
      <c r="A149" s="55" t="s">
        <v>174</v>
      </c>
      <c r="B149" s="114" t="s">
        <v>146</v>
      </c>
      <c r="C149" s="114" t="s">
        <v>151</v>
      </c>
      <c r="D149" s="32">
        <v>89</v>
      </c>
      <c r="E149" s="32"/>
      <c r="F149" s="32"/>
      <c r="G149" s="32"/>
      <c r="H149" s="32"/>
      <c r="I149" s="134">
        <f t="shared" si="26"/>
        <v>337.3</v>
      </c>
      <c r="J149" s="134">
        <f t="shared" si="26"/>
        <v>104.02352</v>
      </c>
      <c r="K149" s="158">
        <f t="shared" si="25"/>
        <v>30.840059294396681</v>
      </c>
    </row>
    <row r="150" spans="1:11" ht="48" x14ac:dyDescent="0.2">
      <c r="A150" s="55" t="s">
        <v>176</v>
      </c>
      <c r="B150" s="114" t="s">
        <v>146</v>
      </c>
      <c r="C150" s="114" t="s">
        <v>151</v>
      </c>
      <c r="D150" s="32" t="s">
        <v>175</v>
      </c>
      <c r="E150" s="32">
        <v>1</v>
      </c>
      <c r="F150" s="32" t="s">
        <v>155</v>
      </c>
      <c r="G150" s="32"/>
      <c r="H150" s="32"/>
      <c r="I150" s="134">
        <f t="shared" si="26"/>
        <v>337.3</v>
      </c>
      <c r="J150" s="134">
        <f t="shared" si="26"/>
        <v>104.02352</v>
      </c>
      <c r="K150" s="158">
        <f t="shared" si="25"/>
        <v>30.840059294396681</v>
      </c>
    </row>
    <row r="151" spans="1:11" ht="38.25" x14ac:dyDescent="0.2">
      <c r="A151" s="20" t="s">
        <v>39</v>
      </c>
      <c r="B151" s="114" t="s">
        <v>146</v>
      </c>
      <c r="C151" s="114" t="s">
        <v>151</v>
      </c>
      <c r="D151" s="32" t="s">
        <v>175</v>
      </c>
      <c r="E151" s="32">
        <v>1</v>
      </c>
      <c r="F151" s="32" t="s">
        <v>155</v>
      </c>
      <c r="G151" s="32" t="s">
        <v>40</v>
      </c>
      <c r="H151" s="32"/>
      <c r="I151" s="134">
        <f t="shared" si="26"/>
        <v>337.3</v>
      </c>
      <c r="J151" s="134">
        <f t="shared" si="26"/>
        <v>104.02352</v>
      </c>
      <c r="K151" s="158">
        <f t="shared" si="25"/>
        <v>30.840059294396681</v>
      </c>
    </row>
    <row r="152" spans="1:11" ht="25.5" x14ac:dyDescent="0.2">
      <c r="A152" s="20" t="s">
        <v>41</v>
      </c>
      <c r="B152" s="114" t="s">
        <v>146</v>
      </c>
      <c r="C152" s="114" t="s">
        <v>151</v>
      </c>
      <c r="D152" s="32" t="s">
        <v>175</v>
      </c>
      <c r="E152" s="32">
        <v>1</v>
      </c>
      <c r="F152" s="32" t="s">
        <v>155</v>
      </c>
      <c r="G152" s="32" t="s">
        <v>40</v>
      </c>
      <c r="H152" s="32" t="s">
        <v>42</v>
      </c>
      <c r="I152" s="134">
        <f t="shared" si="26"/>
        <v>337.3</v>
      </c>
      <c r="J152" s="134">
        <f t="shared" si="26"/>
        <v>104.02352</v>
      </c>
      <c r="K152" s="158">
        <f t="shared" si="25"/>
        <v>30.840059294396681</v>
      </c>
    </row>
    <row r="153" spans="1:11" ht="26.25" customHeight="1" x14ac:dyDescent="0.2">
      <c r="A153" s="20" t="s">
        <v>43</v>
      </c>
      <c r="B153" s="114" t="s">
        <v>146</v>
      </c>
      <c r="C153" s="114" t="s">
        <v>151</v>
      </c>
      <c r="D153" s="32" t="s">
        <v>175</v>
      </c>
      <c r="E153" s="32">
        <v>1</v>
      </c>
      <c r="F153" s="32" t="s">
        <v>155</v>
      </c>
      <c r="G153" s="32" t="s">
        <v>40</v>
      </c>
      <c r="H153" s="32" t="s">
        <v>44</v>
      </c>
      <c r="I153" s="134">
        <v>337.3</v>
      </c>
      <c r="J153" s="134">
        <v>104.02352</v>
      </c>
      <c r="K153" s="158">
        <f t="shared" si="25"/>
        <v>30.840059294396681</v>
      </c>
    </row>
    <row r="154" spans="1:11" ht="25.5" x14ac:dyDescent="0.2">
      <c r="A154" s="58" t="s">
        <v>45</v>
      </c>
      <c r="B154" s="41" t="s">
        <v>46</v>
      </c>
      <c r="C154" s="41"/>
      <c r="D154" s="41"/>
      <c r="E154" s="41"/>
      <c r="F154" s="41"/>
      <c r="G154" s="41"/>
      <c r="H154" s="41"/>
      <c r="I154" s="133">
        <f t="shared" ref="I154:J159" si="27">I155</f>
        <v>5</v>
      </c>
      <c r="J154" s="133">
        <f t="shared" si="27"/>
        <v>0</v>
      </c>
      <c r="K154" s="158">
        <f t="shared" si="25"/>
        <v>0</v>
      </c>
    </row>
    <row r="155" spans="1:11" ht="38.25" x14ac:dyDescent="0.2">
      <c r="A155" s="132" t="s">
        <v>1</v>
      </c>
      <c r="B155" s="20" t="s">
        <v>46</v>
      </c>
      <c r="C155" s="20" t="s">
        <v>151</v>
      </c>
      <c r="D155" s="20"/>
      <c r="E155" s="20"/>
      <c r="F155" s="20"/>
      <c r="G155" s="20"/>
      <c r="H155" s="20"/>
      <c r="I155" s="134">
        <f t="shared" si="27"/>
        <v>5</v>
      </c>
      <c r="J155" s="134">
        <f t="shared" si="27"/>
        <v>0</v>
      </c>
      <c r="K155" s="158">
        <f t="shared" si="25"/>
        <v>0</v>
      </c>
    </row>
    <row r="156" spans="1:11" ht="36" x14ac:dyDescent="0.2">
      <c r="A156" s="55" t="s">
        <v>174</v>
      </c>
      <c r="B156" s="20" t="s">
        <v>46</v>
      </c>
      <c r="C156" s="20" t="s">
        <v>151</v>
      </c>
      <c r="D156" s="20" t="s">
        <v>175</v>
      </c>
      <c r="E156" s="20"/>
      <c r="F156" s="20"/>
      <c r="G156" s="20"/>
      <c r="H156" s="20"/>
      <c r="I156" s="134">
        <f t="shared" si="27"/>
        <v>5</v>
      </c>
      <c r="J156" s="134">
        <f t="shared" si="27"/>
        <v>0</v>
      </c>
      <c r="K156" s="158">
        <f t="shared" si="25"/>
        <v>0</v>
      </c>
    </row>
    <row r="157" spans="1:11" ht="48" x14ac:dyDescent="0.2">
      <c r="A157" s="55" t="s">
        <v>176</v>
      </c>
      <c r="B157" s="20" t="s">
        <v>46</v>
      </c>
      <c r="C157" s="20" t="s">
        <v>151</v>
      </c>
      <c r="D157" s="20" t="s">
        <v>175</v>
      </c>
      <c r="E157" s="20" t="s">
        <v>77</v>
      </c>
      <c r="F157" s="20"/>
      <c r="G157" s="20"/>
      <c r="H157" s="20"/>
      <c r="I157" s="134">
        <f t="shared" si="27"/>
        <v>5</v>
      </c>
      <c r="J157" s="134">
        <f t="shared" si="27"/>
        <v>0</v>
      </c>
      <c r="K157" s="158">
        <f t="shared" si="25"/>
        <v>0</v>
      </c>
    </row>
    <row r="158" spans="1:11" ht="25.5" x14ac:dyDescent="0.2">
      <c r="A158" s="6" t="s">
        <v>47</v>
      </c>
      <c r="B158" s="20" t="s">
        <v>46</v>
      </c>
      <c r="C158" s="20" t="s">
        <v>151</v>
      </c>
      <c r="D158" s="20" t="s">
        <v>175</v>
      </c>
      <c r="E158" s="20" t="s">
        <v>77</v>
      </c>
      <c r="F158" s="20" t="s">
        <v>155</v>
      </c>
      <c r="G158" s="20" t="s">
        <v>48</v>
      </c>
      <c r="H158" s="20"/>
      <c r="I158" s="131">
        <f t="shared" si="27"/>
        <v>5</v>
      </c>
      <c r="J158" s="131">
        <f t="shared" si="27"/>
        <v>0</v>
      </c>
      <c r="K158" s="158">
        <f t="shared" si="25"/>
        <v>0</v>
      </c>
    </row>
    <row r="159" spans="1:11" ht="25.5" x14ac:dyDescent="0.2">
      <c r="A159" s="58" t="s">
        <v>49</v>
      </c>
      <c r="B159" s="20" t="s">
        <v>46</v>
      </c>
      <c r="C159" s="20" t="s">
        <v>151</v>
      </c>
      <c r="D159" s="20" t="s">
        <v>175</v>
      </c>
      <c r="E159" s="20" t="s">
        <v>77</v>
      </c>
      <c r="F159" s="20" t="s">
        <v>155</v>
      </c>
      <c r="G159" s="20" t="s">
        <v>48</v>
      </c>
      <c r="H159" s="20" t="s">
        <v>50</v>
      </c>
      <c r="I159" s="131">
        <f t="shared" si="27"/>
        <v>5</v>
      </c>
      <c r="J159" s="131">
        <f t="shared" si="27"/>
        <v>0</v>
      </c>
      <c r="K159" s="158">
        <f t="shared" si="25"/>
        <v>0</v>
      </c>
    </row>
    <row r="160" spans="1:11" ht="14.25" customHeight="1" x14ac:dyDescent="0.2">
      <c r="A160" s="59" t="s">
        <v>51</v>
      </c>
      <c r="B160" s="57" t="s">
        <v>46</v>
      </c>
      <c r="C160" s="57" t="s">
        <v>151</v>
      </c>
      <c r="D160" s="57" t="s">
        <v>175</v>
      </c>
      <c r="E160" s="57" t="s">
        <v>77</v>
      </c>
      <c r="F160" s="57" t="s">
        <v>155</v>
      </c>
      <c r="G160" s="57" t="s">
        <v>48</v>
      </c>
      <c r="H160" s="57" t="s">
        <v>52</v>
      </c>
      <c r="I160" s="116">
        <v>5</v>
      </c>
      <c r="J160" s="116">
        <v>0</v>
      </c>
      <c r="K160" s="158">
        <f t="shared" si="25"/>
        <v>0</v>
      </c>
    </row>
    <row r="161" spans="1:11" ht="25.5" hidden="1" x14ac:dyDescent="0.2">
      <c r="A161" s="63" t="s">
        <v>53</v>
      </c>
      <c r="B161" s="64">
        <v>99</v>
      </c>
      <c r="C161" s="64"/>
      <c r="D161" s="64"/>
      <c r="E161" s="64"/>
      <c r="F161" s="64"/>
      <c r="G161" s="64"/>
      <c r="H161" s="64"/>
      <c r="I161" s="135">
        <f t="shared" ref="I161:J166" si="28">I162</f>
        <v>0</v>
      </c>
      <c r="J161" s="135">
        <f t="shared" si="28"/>
        <v>0</v>
      </c>
      <c r="K161" s="158" t="e">
        <f t="shared" si="25"/>
        <v>#DIV/0!</v>
      </c>
    </row>
    <row r="162" spans="1:11" hidden="1" x14ac:dyDescent="0.2">
      <c r="A162" s="60" t="s">
        <v>53</v>
      </c>
      <c r="B162" s="65">
        <v>99</v>
      </c>
      <c r="C162" s="65">
        <v>99</v>
      </c>
      <c r="D162" s="65"/>
      <c r="E162" s="65"/>
      <c r="F162" s="65"/>
      <c r="G162" s="65"/>
      <c r="H162" s="65"/>
      <c r="I162" s="136">
        <f t="shared" si="28"/>
        <v>0</v>
      </c>
      <c r="J162" s="136">
        <f t="shared" si="28"/>
        <v>0</v>
      </c>
      <c r="K162" s="158" t="e">
        <f t="shared" si="25"/>
        <v>#DIV/0!</v>
      </c>
    </row>
    <row r="163" spans="1:11" ht="36" hidden="1" x14ac:dyDescent="0.2">
      <c r="A163" s="55" t="s">
        <v>174</v>
      </c>
      <c r="B163" s="118">
        <v>99</v>
      </c>
      <c r="C163" s="118">
        <v>99</v>
      </c>
      <c r="D163" s="118">
        <v>89</v>
      </c>
      <c r="E163" s="118"/>
      <c r="F163" s="118"/>
      <c r="G163" s="118"/>
      <c r="H163" s="118"/>
      <c r="I163" s="137">
        <f t="shared" si="28"/>
        <v>0</v>
      </c>
      <c r="J163" s="137">
        <f t="shared" si="28"/>
        <v>0</v>
      </c>
      <c r="K163" s="158" t="e">
        <f t="shared" si="25"/>
        <v>#DIV/0!</v>
      </c>
    </row>
    <row r="164" spans="1:11" ht="48" hidden="1" x14ac:dyDescent="0.2">
      <c r="A164" s="55" t="s">
        <v>176</v>
      </c>
      <c r="B164" s="118">
        <v>99</v>
      </c>
      <c r="C164" s="118">
        <v>99</v>
      </c>
      <c r="D164" s="118">
        <v>89</v>
      </c>
      <c r="E164" s="118">
        <v>1</v>
      </c>
      <c r="F164" s="119"/>
      <c r="G164" s="118"/>
      <c r="H164" s="118"/>
      <c r="I164" s="137">
        <f t="shared" si="28"/>
        <v>0</v>
      </c>
      <c r="J164" s="137">
        <f t="shared" si="28"/>
        <v>0</v>
      </c>
      <c r="K164" s="158" t="e">
        <f t="shared" si="25"/>
        <v>#DIV/0!</v>
      </c>
    </row>
    <row r="165" spans="1:11" hidden="1" x14ac:dyDescent="0.2">
      <c r="A165" s="60" t="s">
        <v>53</v>
      </c>
      <c r="B165" s="65">
        <v>99</v>
      </c>
      <c r="C165" s="65">
        <v>99</v>
      </c>
      <c r="D165" s="65">
        <v>89</v>
      </c>
      <c r="E165" s="65">
        <v>1</v>
      </c>
      <c r="F165" s="34" t="s">
        <v>155</v>
      </c>
      <c r="G165" s="65">
        <v>41990</v>
      </c>
      <c r="H165" s="65"/>
      <c r="I165" s="136">
        <f t="shared" si="28"/>
        <v>0</v>
      </c>
      <c r="J165" s="136">
        <f t="shared" si="28"/>
        <v>0</v>
      </c>
      <c r="K165" s="158" t="e">
        <f t="shared" si="25"/>
        <v>#DIV/0!</v>
      </c>
    </row>
    <row r="166" spans="1:11" hidden="1" x14ac:dyDescent="0.2">
      <c r="A166" s="61" t="s">
        <v>168</v>
      </c>
      <c r="B166" s="104">
        <v>99</v>
      </c>
      <c r="C166" s="104">
        <v>99</v>
      </c>
      <c r="D166" s="104">
        <v>89</v>
      </c>
      <c r="E166" s="104">
        <v>1</v>
      </c>
      <c r="F166" s="62" t="s">
        <v>155</v>
      </c>
      <c r="G166" s="104">
        <v>41990</v>
      </c>
      <c r="H166" s="104">
        <v>800</v>
      </c>
      <c r="I166" s="138">
        <f t="shared" si="28"/>
        <v>0</v>
      </c>
      <c r="J166" s="138">
        <f t="shared" si="28"/>
        <v>0</v>
      </c>
      <c r="K166" s="158" t="e">
        <f t="shared" si="25"/>
        <v>#DIV/0!</v>
      </c>
    </row>
    <row r="167" spans="1:11" hidden="1" x14ac:dyDescent="0.2">
      <c r="A167" s="55" t="s">
        <v>183</v>
      </c>
      <c r="B167" s="65">
        <v>99</v>
      </c>
      <c r="C167" s="65">
        <v>99</v>
      </c>
      <c r="D167" s="65">
        <v>89</v>
      </c>
      <c r="E167" s="65">
        <v>1</v>
      </c>
      <c r="F167" s="34" t="s">
        <v>155</v>
      </c>
      <c r="G167" s="65">
        <v>41990</v>
      </c>
      <c r="H167" s="65">
        <v>870</v>
      </c>
      <c r="I167" s="136"/>
      <c r="J167" s="136"/>
      <c r="K167" s="158" t="e">
        <f t="shared" si="25"/>
        <v>#DIV/0!</v>
      </c>
    </row>
  </sheetData>
  <sheetProtection selectLockedCells="1" selectUnlockedCells="1"/>
  <autoFilter ref="A9:K167"/>
  <mergeCells count="12">
    <mergeCell ref="C7:C8"/>
    <mergeCell ref="D7:G8"/>
    <mergeCell ref="H7:H8"/>
    <mergeCell ref="I2:K2"/>
    <mergeCell ref="I3:K3"/>
    <mergeCell ref="A5:K5"/>
    <mergeCell ref="H6:K6"/>
    <mergeCell ref="A7:A8"/>
    <mergeCell ref="B7:B8"/>
    <mergeCell ref="I7:I8"/>
    <mergeCell ref="J7:J8"/>
    <mergeCell ref="K7:K8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65" firstPageNumber="0" orientation="portrait" horizontalDpi="300" verticalDpi="300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="90" zoomScaleSheetLayoutView="90" workbookViewId="0">
      <selection activeCell="G3" sqref="G3"/>
    </sheetView>
  </sheetViews>
  <sheetFormatPr defaultRowHeight="12.75" x14ac:dyDescent="0.2"/>
  <cols>
    <col min="1" max="1" width="37.1640625" style="71" customWidth="1"/>
    <col min="2" max="2" width="70.5" style="71" customWidth="1"/>
    <col min="3" max="3" width="18.6640625" style="71" customWidth="1"/>
    <col min="4" max="4" width="19.33203125" style="71" customWidth="1"/>
    <col min="5" max="5" width="18" style="71" customWidth="1"/>
    <col min="6" max="6" width="24" style="71" customWidth="1"/>
    <col min="7" max="7" width="17.33203125" style="71" customWidth="1"/>
    <col min="8" max="8" width="17.5" style="71" customWidth="1"/>
    <col min="9" max="9" width="17" style="71" customWidth="1"/>
    <col min="10" max="16384" width="9.33203125" style="71"/>
  </cols>
  <sheetData>
    <row r="1" spans="1:9" ht="57" customHeight="1" x14ac:dyDescent="0.2">
      <c r="B1" s="74"/>
      <c r="C1" s="177" t="s">
        <v>265</v>
      </c>
      <c r="D1" s="177"/>
      <c r="E1" s="177"/>
      <c r="F1" s="72"/>
    </row>
    <row r="2" spans="1:9" ht="19.5" customHeight="1" x14ac:dyDescent="0.2">
      <c r="A2" s="75"/>
      <c r="B2" s="76"/>
      <c r="C2" s="178" t="s">
        <v>269</v>
      </c>
      <c r="D2" s="178"/>
      <c r="E2" s="178"/>
      <c r="F2" s="72"/>
    </row>
    <row r="3" spans="1:9" ht="12.75" customHeight="1" x14ac:dyDescent="0.2">
      <c r="A3" s="77"/>
      <c r="B3" s="78"/>
      <c r="C3" s="78"/>
      <c r="D3" s="78"/>
      <c r="E3" s="78"/>
      <c r="F3" s="72"/>
    </row>
    <row r="4" spans="1:9" ht="52.5" customHeight="1" x14ac:dyDescent="0.2">
      <c r="A4" s="188" t="s">
        <v>266</v>
      </c>
      <c r="B4" s="188"/>
      <c r="C4" s="188"/>
      <c r="D4" s="188"/>
      <c r="E4" s="188"/>
      <c r="F4" s="72"/>
    </row>
    <row r="5" spans="1:9" x14ac:dyDescent="0.2">
      <c r="A5" s="79"/>
      <c r="B5" s="72"/>
      <c r="C5" s="72"/>
      <c r="D5" s="72"/>
      <c r="E5" s="72"/>
      <c r="F5" s="73"/>
    </row>
    <row r="6" spans="1:9" ht="36.75" customHeight="1" x14ac:dyDescent="0.25">
      <c r="A6" s="189" t="s">
        <v>79</v>
      </c>
      <c r="B6" s="190" t="s">
        <v>54</v>
      </c>
      <c r="C6" s="181" t="s">
        <v>262</v>
      </c>
      <c r="D6" s="181" t="s">
        <v>263</v>
      </c>
      <c r="E6" s="182" t="s">
        <v>264</v>
      </c>
      <c r="F6" s="73"/>
      <c r="H6" s="80"/>
      <c r="I6" s="81"/>
    </row>
    <row r="7" spans="1:9" ht="36" customHeight="1" x14ac:dyDescent="0.2">
      <c r="A7" s="189"/>
      <c r="B7" s="190"/>
      <c r="C7" s="181"/>
      <c r="D7" s="181"/>
      <c r="E7" s="181"/>
      <c r="F7" s="82"/>
      <c r="H7" s="81"/>
      <c r="I7" s="81"/>
    </row>
    <row r="8" spans="1:9" ht="15.75" x14ac:dyDescent="0.25">
      <c r="A8" s="83" t="s">
        <v>77</v>
      </c>
      <c r="B8" s="84" t="s">
        <v>55</v>
      </c>
      <c r="C8" s="84" t="s">
        <v>81</v>
      </c>
      <c r="D8" s="84" t="s">
        <v>82</v>
      </c>
      <c r="E8" s="85">
        <v>5</v>
      </c>
      <c r="F8" s="82"/>
      <c r="H8" s="81"/>
      <c r="I8" s="81"/>
    </row>
    <row r="9" spans="1:9" ht="33.75" customHeight="1" x14ac:dyDescent="0.25">
      <c r="A9" s="86" t="s">
        <v>56</v>
      </c>
      <c r="B9" s="87" t="s">
        <v>57</v>
      </c>
      <c r="C9" s="88">
        <v>0</v>
      </c>
      <c r="D9" s="88">
        <v>-2924.2130699999998</v>
      </c>
      <c r="E9" s="88"/>
      <c r="F9" s="89"/>
      <c r="G9" s="89"/>
      <c r="H9" s="89"/>
    </row>
    <row r="10" spans="1:9" ht="33.75" hidden="1" customHeight="1" x14ac:dyDescent="0.25">
      <c r="A10" s="86" t="s">
        <v>196</v>
      </c>
      <c r="B10" s="90" t="s">
        <v>195</v>
      </c>
      <c r="C10" s="91"/>
      <c r="D10" s="91"/>
      <c r="E10" s="91"/>
      <c r="F10" s="89"/>
      <c r="G10" s="89"/>
      <c r="H10" s="89"/>
    </row>
    <row r="11" spans="1:9" ht="42.75" hidden="1" x14ac:dyDescent="0.25">
      <c r="A11" s="86" t="s">
        <v>203</v>
      </c>
      <c r="B11" s="90" t="s">
        <v>198</v>
      </c>
      <c r="C11" s="91"/>
      <c r="D11" s="91"/>
      <c r="E11" s="91"/>
      <c r="F11" s="89"/>
      <c r="G11" s="89"/>
      <c r="H11" s="89"/>
    </row>
    <row r="12" spans="1:9" ht="47.25" hidden="1" customHeight="1" x14ac:dyDescent="0.25">
      <c r="A12" s="86" t="s">
        <v>197</v>
      </c>
      <c r="B12" s="90" t="s">
        <v>73</v>
      </c>
      <c r="C12" s="91"/>
      <c r="D12" s="91"/>
      <c r="E12" s="91"/>
      <c r="F12" s="89"/>
      <c r="G12" s="89"/>
      <c r="H12" s="89"/>
    </row>
    <row r="13" spans="1:9" s="94" customFormat="1" ht="28.5" hidden="1" x14ac:dyDescent="0.2">
      <c r="A13" s="86" t="s">
        <v>58</v>
      </c>
      <c r="B13" s="92" t="s">
        <v>59</v>
      </c>
      <c r="C13" s="93"/>
      <c r="D13" s="93"/>
      <c r="E13" s="93"/>
    </row>
    <row r="14" spans="1:9" s="94" customFormat="1" ht="15" x14ac:dyDescent="0.2">
      <c r="A14" s="86" t="s">
        <v>60</v>
      </c>
      <c r="B14" s="95" t="s">
        <v>61</v>
      </c>
      <c r="C14" s="93">
        <f t="shared" ref="C14:C15" si="0">C15</f>
        <v>-27981.01</v>
      </c>
      <c r="D14" s="93">
        <f>D15</f>
        <v>-3181.1348499999999</v>
      </c>
      <c r="E14" s="93"/>
    </row>
    <row r="15" spans="1:9" s="94" customFormat="1" ht="28.5" x14ac:dyDescent="0.2">
      <c r="A15" s="86" t="s">
        <v>62</v>
      </c>
      <c r="B15" s="92" t="s">
        <v>63</v>
      </c>
      <c r="C15" s="93">
        <f t="shared" si="0"/>
        <v>-27981.01</v>
      </c>
      <c r="D15" s="93">
        <f>D16</f>
        <v>-3181.1348499999999</v>
      </c>
      <c r="E15" s="93"/>
      <c r="F15" s="96"/>
    </row>
    <row r="16" spans="1:9" s="94" customFormat="1" ht="28.5" x14ac:dyDescent="0.2">
      <c r="A16" s="86" t="s">
        <v>64</v>
      </c>
      <c r="B16" s="92" t="s">
        <v>65</v>
      </c>
      <c r="C16" s="93">
        <v>-27981.01</v>
      </c>
      <c r="D16" s="93">
        <v>-3181.1348499999999</v>
      </c>
      <c r="E16" s="93"/>
      <c r="F16" s="97" t="s">
        <v>257</v>
      </c>
    </row>
    <row r="17" spans="1:7" s="94" customFormat="1" ht="15" x14ac:dyDescent="0.2">
      <c r="A17" s="86" t="s">
        <v>66</v>
      </c>
      <c r="B17" s="95" t="s">
        <v>67</v>
      </c>
      <c r="C17" s="93">
        <f t="shared" ref="C17:C18" si="1">C18</f>
        <v>27981</v>
      </c>
      <c r="D17" s="93">
        <f>D18</f>
        <v>886.92178000000001</v>
      </c>
      <c r="E17" s="93"/>
      <c r="F17" s="96"/>
    </row>
    <row r="18" spans="1:7" s="94" customFormat="1" ht="28.5" x14ac:dyDescent="0.2">
      <c r="A18" s="86" t="s">
        <v>68</v>
      </c>
      <c r="B18" s="92" t="s">
        <v>69</v>
      </c>
      <c r="C18" s="93">
        <f t="shared" si="1"/>
        <v>27981</v>
      </c>
      <c r="D18" s="93">
        <f>D19</f>
        <v>886.92178000000001</v>
      </c>
      <c r="E18" s="93"/>
      <c r="F18" s="96"/>
    </row>
    <row r="19" spans="1:7" s="94" customFormat="1" ht="28.5" x14ac:dyDescent="0.2">
      <c r="A19" s="86" t="s">
        <v>70</v>
      </c>
      <c r="B19" s="92" t="s">
        <v>71</v>
      </c>
      <c r="C19" s="93">
        <v>27981</v>
      </c>
      <c r="D19" s="93">
        <v>886.92178000000001</v>
      </c>
      <c r="E19" s="93"/>
      <c r="F19" s="98" t="s">
        <v>258</v>
      </c>
      <c r="G19" s="99"/>
    </row>
  </sheetData>
  <sheetProtection selectLockedCells="1" selectUnlockedCells="1"/>
  <mergeCells count="8">
    <mergeCell ref="C1:E1"/>
    <mergeCell ref="C2:E2"/>
    <mergeCell ref="A4:E4"/>
    <mergeCell ref="A6:A7"/>
    <mergeCell ref="B6:B7"/>
    <mergeCell ref="C6:C7"/>
    <mergeCell ref="D6:D7"/>
    <mergeCell ref="E6:E7"/>
  </mergeCells>
  <phoneticPr fontId="27" type="noConversion"/>
  <conditionalFormatting sqref="A5">
    <cfRule type="expression" dxfId="1" priority="1" stopIfTrue="1">
      <formula>$F5&lt;&gt;""</formula>
    </cfRule>
  </conditionalFormatting>
  <conditionalFormatting sqref="A2 B1:B2">
    <cfRule type="expression" dxfId="0" priority="2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horizontalDpi="300" verticalDpi="300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Приложение 1 </vt:lpstr>
      <vt:lpstr>Приложение 2</vt:lpstr>
      <vt:lpstr>Приложение 7</vt:lpstr>
      <vt:lpstr>'Приложение 2'!Excel_BuiltIn__FilterDatabase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2022-03-24T13:57:47Z</cp:lastPrinted>
  <dcterms:created xsi:type="dcterms:W3CDTF">2021-10-26T12:21:34Z</dcterms:created>
  <dcterms:modified xsi:type="dcterms:W3CDTF">2022-04-22T08:34:07Z</dcterms:modified>
</cp:coreProperties>
</file>