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 activeTab="1"/>
  </bookViews>
  <sheets>
    <sheet name="Приложение 1 " sheetId="1" r:id="rId1"/>
    <sheet name="Приложение 2" sheetId="2" r:id="rId2"/>
    <sheet name="Приложение 3" sheetId="3" r:id="rId3"/>
    <sheet name="Приложение 4" sheetId="4" r:id="rId4"/>
    <sheet name="Приложение 5" sheetId="5" r:id="rId5"/>
    <sheet name="Приложение 6" sheetId="6" r:id="rId6"/>
    <sheet name="Приложение 7" sheetId="7" r:id="rId7"/>
    <sheet name="Приложение 8" sheetId="8" r:id="rId8"/>
  </sheets>
  <definedNames>
    <definedName name="_xlnm._FilterDatabase" localSheetId="0" hidden="1">'Приложение 1 '!$A$11:$E$11</definedName>
    <definedName name="_xlnm._FilterDatabase" localSheetId="1" hidden="1">'Приложение 2'!$A$6:$U$126</definedName>
    <definedName name="_xlnm._FilterDatabase" localSheetId="2">'Приложение 3'!$A$6:$K$126</definedName>
    <definedName name="_xlnm._FilterDatabase" localSheetId="3" hidden="1">'Приложение 4'!$A$7:$AMK$152</definedName>
    <definedName name="_xlnm._FilterDatabase" localSheetId="4" hidden="1">'Приложение 5'!$A$6:$K$149</definedName>
    <definedName name="Excel_BuiltIn__FilterDatabase" localSheetId="1">'Приложение 2'!$A$6:$L$119</definedName>
    <definedName name="Excel_BuiltIn__FilterDatabase" localSheetId="2">'Приложение 3'!$A$6:$K$119</definedName>
    <definedName name="Excel_BuiltIn__FilterDatabase" localSheetId="3">'Приложение 4'!$A$7:$L$70</definedName>
    <definedName name="Excel_BuiltIn__FilterDatabase" localSheetId="4">'Приложение 5'!$A$6:$K$67</definedName>
    <definedName name="_xlnm.Print_Titles" localSheetId="5">'Приложение 6'!$11:$11</definedName>
    <definedName name="_xlnm.Print_Titles" localSheetId="6">'Приложение 7'!$11:$11</definedName>
    <definedName name="_xlnm.Print_Area" localSheetId="0">'Приложение 1 '!$A$1:$E$42</definedName>
    <definedName name="_xlnm.Print_Area" localSheetId="1">'Приложение 2'!$A$1:$L$126</definedName>
    <definedName name="_xlnm.Print_Area" localSheetId="3">'Приложение 4'!$A$1:$L$152</definedName>
    <definedName name="_xlnm.Print_Area" localSheetId="4">'Приложение 5'!$A$1:$K$149</definedName>
    <definedName name="_xlnm.Print_Area" localSheetId="5">'Приложение 6'!$A$1:$D$13</definedName>
    <definedName name="_xlnm.Print_Area" localSheetId="6">'Приложение 7'!$A$1:$E$22</definedName>
    <definedName name="_xlnm.Print_Area" localSheetId="7">'Приложение 8'!$A$1:$J$19</definedName>
  </definedNames>
  <calcPr calcId="1445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107" i="2" l="1"/>
  <c r="L107" i="2"/>
  <c r="J107" i="2"/>
  <c r="J15" i="5" l="1"/>
  <c r="J14" i="5" s="1"/>
  <c r="J13" i="5" s="1"/>
  <c r="J12" i="5" s="1"/>
  <c r="J11" i="5" s="1"/>
  <c r="J10" i="5" s="1"/>
  <c r="J9" i="5" s="1"/>
  <c r="J8" i="5" s="1"/>
  <c r="K15" i="5"/>
  <c r="K14" i="5" s="1"/>
  <c r="K13" i="5" s="1"/>
  <c r="K12" i="5" s="1"/>
  <c r="K11" i="5" s="1"/>
  <c r="K10" i="5" s="1"/>
  <c r="K9" i="5" s="1"/>
  <c r="K8" i="5" s="1"/>
  <c r="I15" i="5"/>
  <c r="I14" i="5" s="1"/>
  <c r="I13" i="5" s="1"/>
  <c r="I12" i="5" s="1"/>
  <c r="I11" i="5" s="1"/>
  <c r="I10" i="5" s="1"/>
  <c r="I9" i="5" s="1"/>
  <c r="I8" i="5" s="1"/>
  <c r="K76" i="4"/>
  <c r="K75" i="4" s="1"/>
  <c r="K74" i="4" s="1"/>
  <c r="K73" i="4" s="1"/>
  <c r="K72" i="4" s="1"/>
  <c r="K71" i="4" s="1"/>
  <c r="L76" i="4"/>
  <c r="L75" i="4" s="1"/>
  <c r="L74" i="4" s="1"/>
  <c r="L73" i="4" s="1"/>
  <c r="L72" i="4" s="1"/>
  <c r="L71" i="4" s="1"/>
  <c r="K16" i="4"/>
  <c r="K15" i="4" s="1"/>
  <c r="K14" i="4" s="1"/>
  <c r="K13" i="4" s="1"/>
  <c r="K12" i="4" s="1"/>
  <c r="K11" i="4" s="1"/>
  <c r="K10" i="4" s="1"/>
  <c r="K9" i="4" s="1"/>
  <c r="L16" i="4"/>
  <c r="L15" i="4" s="1"/>
  <c r="L14" i="4" s="1"/>
  <c r="L13" i="4" s="1"/>
  <c r="L12" i="4" s="1"/>
  <c r="L11" i="4" s="1"/>
  <c r="L10" i="4" s="1"/>
  <c r="L9" i="4" s="1"/>
  <c r="J16" i="4"/>
  <c r="J15" i="4" s="1"/>
  <c r="J14" i="4" s="1"/>
  <c r="J13" i="4" s="1"/>
  <c r="J12" i="4" s="1"/>
  <c r="J11" i="4" s="1"/>
  <c r="J10" i="4" s="1"/>
  <c r="J9" i="4" s="1"/>
  <c r="J29" i="2" l="1"/>
  <c r="J14" i="2"/>
  <c r="J24" i="2"/>
  <c r="J47" i="2"/>
  <c r="J46" i="2" s="1"/>
  <c r="J45" i="2" s="1"/>
  <c r="J44" i="2" s="1"/>
  <c r="J43" i="2" s="1"/>
  <c r="J48" i="2"/>
  <c r="D28" i="1"/>
  <c r="E28" i="1"/>
  <c r="C36" i="1"/>
  <c r="C28" i="1"/>
  <c r="J76" i="4" l="1"/>
  <c r="J75" i="4" s="1"/>
  <c r="J74" i="4" s="1"/>
  <c r="J73" i="4" s="1"/>
  <c r="J72" i="4" s="1"/>
  <c r="J71" i="4" s="1"/>
  <c r="I73" i="5"/>
  <c r="I72" i="5" s="1"/>
  <c r="I71" i="5" s="1"/>
  <c r="I70" i="5" s="1"/>
  <c r="I69" i="5" s="1"/>
  <c r="I68" i="5" s="1"/>
  <c r="I48" i="3"/>
  <c r="I47" i="3" s="1"/>
  <c r="I46" i="3" s="1"/>
  <c r="I45" i="3" s="1"/>
  <c r="I44" i="3" s="1"/>
  <c r="I43" i="3" s="1"/>
  <c r="L126" i="2"/>
  <c r="L99" i="2"/>
  <c r="K99" i="2"/>
  <c r="K126" i="2"/>
  <c r="E21" i="7" l="1"/>
  <c r="E20" i="7" s="1"/>
  <c r="D21" i="7"/>
  <c r="C21" i="7"/>
  <c r="C20" i="7" s="1"/>
  <c r="D20" i="7"/>
  <c r="E18" i="7"/>
  <c r="E17" i="7" s="1"/>
  <c r="D18" i="7"/>
  <c r="C18" i="7"/>
  <c r="C17" i="7" s="1"/>
  <c r="D17" i="7"/>
  <c r="E14" i="7"/>
  <c r="D14" i="7"/>
  <c r="E13" i="7"/>
  <c r="D13" i="7"/>
  <c r="K149" i="5"/>
  <c r="K148" i="5" s="1"/>
  <c r="K147" i="5" s="1"/>
  <c r="K146" i="5" s="1"/>
  <c r="K145" i="5" s="1"/>
  <c r="J149" i="5"/>
  <c r="J148" i="5" s="1"/>
  <c r="J147" i="5" s="1"/>
  <c r="J146" i="5" s="1"/>
  <c r="J145" i="5" s="1"/>
  <c r="I149" i="5"/>
  <c r="I148" i="5" s="1"/>
  <c r="I147" i="5" s="1"/>
  <c r="I146" i="5" s="1"/>
  <c r="I145" i="5" s="1"/>
  <c r="K144" i="5"/>
  <c r="K143" i="5" s="1"/>
  <c r="K142" i="5" s="1"/>
  <c r="K141" i="5" s="1"/>
  <c r="K140" i="5" s="1"/>
  <c r="J144" i="5"/>
  <c r="I144" i="5"/>
  <c r="I143" i="5" s="1"/>
  <c r="I142" i="5" s="1"/>
  <c r="I141" i="5" s="1"/>
  <c r="I140" i="5" s="1"/>
  <c r="J143" i="5"/>
  <c r="J142" i="5" s="1"/>
  <c r="J141" i="5" s="1"/>
  <c r="J140" i="5" s="1"/>
  <c r="K138" i="5"/>
  <c r="K137" i="5" s="1"/>
  <c r="K136" i="5" s="1"/>
  <c r="K135" i="5" s="1"/>
  <c r="K134" i="5" s="1"/>
  <c r="J138" i="5"/>
  <c r="I138" i="5"/>
  <c r="I137" i="5" s="1"/>
  <c r="I136" i="5" s="1"/>
  <c r="I135" i="5" s="1"/>
  <c r="I134" i="5" s="1"/>
  <c r="J137" i="5"/>
  <c r="J136" i="5" s="1"/>
  <c r="J135" i="5" s="1"/>
  <c r="J134" i="5" s="1"/>
  <c r="K133" i="5"/>
  <c r="K132" i="5" s="1"/>
  <c r="K131" i="5" s="1"/>
  <c r="K130" i="5" s="1"/>
  <c r="K129" i="5" s="1"/>
  <c r="K128" i="5" s="1"/>
  <c r="J133" i="5"/>
  <c r="J132" i="5" s="1"/>
  <c r="J131" i="5" s="1"/>
  <c r="J130" i="5" s="1"/>
  <c r="J129" i="5" s="1"/>
  <c r="J128" i="5" s="1"/>
  <c r="I133" i="5"/>
  <c r="I132" i="5" s="1"/>
  <c r="I131" i="5" s="1"/>
  <c r="I130" i="5" s="1"/>
  <c r="I129" i="5" s="1"/>
  <c r="I128" i="5" s="1"/>
  <c r="K127" i="5"/>
  <c r="K126" i="5" s="1"/>
  <c r="K125" i="5" s="1"/>
  <c r="K124" i="5" s="1"/>
  <c r="K123" i="5" s="1"/>
  <c r="K122" i="5" s="1"/>
  <c r="J127" i="5"/>
  <c r="J126" i="5" s="1"/>
  <c r="J125" i="5" s="1"/>
  <c r="J124" i="5" s="1"/>
  <c r="J123" i="5" s="1"/>
  <c r="J122" i="5" s="1"/>
  <c r="I127" i="5"/>
  <c r="I126" i="5" s="1"/>
  <c r="I125" i="5" s="1"/>
  <c r="I124" i="5" s="1"/>
  <c r="I123" i="5" s="1"/>
  <c r="I122" i="5" s="1"/>
  <c r="K121" i="5"/>
  <c r="K120" i="5" s="1"/>
  <c r="K119" i="5" s="1"/>
  <c r="K118" i="5" s="1"/>
  <c r="K117" i="5" s="1"/>
  <c r="K116" i="5" s="1"/>
  <c r="J121" i="5"/>
  <c r="J120" i="5" s="1"/>
  <c r="J119" i="5" s="1"/>
  <c r="J118" i="5" s="1"/>
  <c r="J117" i="5" s="1"/>
  <c r="J116" i="5" s="1"/>
  <c r="I121" i="5"/>
  <c r="I120" i="5" s="1"/>
  <c r="I119" i="5" s="1"/>
  <c r="I118" i="5" s="1"/>
  <c r="I117" i="5" s="1"/>
  <c r="I116" i="5" s="1"/>
  <c r="K115" i="5"/>
  <c r="K114" i="5" s="1"/>
  <c r="K113" i="5" s="1"/>
  <c r="K112" i="5" s="1"/>
  <c r="K111" i="5" s="1"/>
  <c r="K110" i="5" s="1"/>
  <c r="J115" i="5"/>
  <c r="J114" i="5" s="1"/>
  <c r="J113" i="5" s="1"/>
  <c r="J112" i="5" s="1"/>
  <c r="J111" i="5" s="1"/>
  <c r="J110" i="5" s="1"/>
  <c r="I115" i="5"/>
  <c r="I114" i="5" s="1"/>
  <c r="I113" i="5" s="1"/>
  <c r="I112" i="5" s="1"/>
  <c r="I111" i="5" s="1"/>
  <c r="I110" i="5" s="1"/>
  <c r="K109" i="5"/>
  <c r="K108" i="5" s="1"/>
  <c r="K107" i="5" s="1"/>
  <c r="K106" i="5" s="1"/>
  <c r="K105" i="5" s="1"/>
  <c r="K104" i="5" s="1"/>
  <c r="J109" i="5"/>
  <c r="J108" i="5" s="1"/>
  <c r="J107" i="5" s="1"/>
  <c r="J106" i="5" s="1"/>
  <c r="J105" i="5" s="1"/>
  <c r="J104" i="5" s="1"/>
  <c r="I109" i="5"/>
  <c r="I108" i="5" s="1"/>
  <c r="I107" i="5" s="1"/>
  <c r="I106" i="5" s="1"/>
  <c r="I105" i="5" s="1"/>
  <c r="I104" i="5" s="1"/>
  <c r="K103" i="5"/>
  <c r="K102" i="5" s="1"/>
  <c r="K101" i="5" s="1"/>
  <c r="K100" i="5" s="1"/>
  <c r="K99" i="5" s="1"/>
  <c r="K98" i="5" s="1"/>
  <c r="J103" i="5"/>
  <c r="J102" i="5" s="1"/>
  <c r="J101" i="5" s="1"/>
  <c r="J100" i="5" s="1"/>
  <c r="J99" i="5" s="1"/>
  <c r="J98" i="5" s="1"/>
  <c r="I103" i="5"/>
  <c r="I102" i="5" s="1"/>
  <c r="I101" i="5" s="1"/>
  <c r="I100" i="5" s="1"/>
  <c r="I99" i="5" s="1"/>
  <c r="I98" i="5" s="1"/>
  <c r="K97" i="5"/>
  <c r="K96" i="5" s="1"/>
  <c r="K95" i="5" s="1"/>
  <c r="K94" i="5" s="1"/>
  <c r="K93" i="5" s="1"/>
  <c r="K92" i="5" s="1"/>
  <c r="J97" i="5"/>
  <c r="J96" i="5" s="1"/>
  <c r="J95" i="5" s="1"/>
  <c r="J94" i="5" s="1"/>
  <c r="J93" i="5" s="1"/>
  <c r="J92" i="5" s="1"/>
  <c r="I97" i="5"/>
  <c r="I96" i="5" s="1"/>
  <c r="I95" i="5" s="1"/>
  <c r="I94" i="5" s="1"/>
  <c r="I93" i="5" s="1"/>
  <c r="I92" i="5" s="1"/>
  <c r="K91" i="5"/>
  <c r="K90" i="5" s="1"/>
  <c r="K89" i="5" s="1"/>
  <c r="K88" i="5" s="1"/>
  <c r="K87" i="5" s="1"/>
  <c r="K86" i="5" s="1"/>
  <c r="J91" i="5"/>
  <c r="J90" i="5" s="1"/>
  <c r="J89" i="5" s="1"/>
  <c r="J88" i="5" s="1"/>
  <c r="J87" i="5" s="1"/>
  <c r="J86" i="5" s="1"/>
  <c r="I91" i="5"/>
  <c r="I90" i="5" s="1"/>
  <c r="I89" i="5" s="1"/>
  <c r="I88" i="5" s="1"/>
  <c r="I87" i="5" s="1"/>
  <c r="I86" i="5" s="1"/>
  <c r="K85" i="5"/>
  <c r="J85" i="5"/>
  <c r="K84" i="5"/>
  <c r="J84" i="5"/>
  <c r="K83" i="5"/>
  <c r="J83" i="5"/>
  <c r="K82" i="5"/>
  <c r="J82" i="5"/>
  <c r="K81" i="5"/>
  <c r="K80" i="5" s="1"/>
  <c r="J81" i="5"/>
  <c r="J80" i="5" s="1"/>
  <c r="I81" i="5"/>
  <c r="I80" i="5" s="1"/>
  <c r="K79" i="5"/>
  <c r="K78" i="5" s="1"/>
  <c r="J79" i="5"/>
  <c r="I79" i="5"/>
  <c r="I78" i="5" s="1"/>
  <c r="I77" i="5" s="1"/>
  <c r="I76" i="5" s="1"/>
  <c r="I75" i="5" s="1"/>
  <c r="I74" i="5" s="1"/>
  <c r="J78" i="5"/>
  <c r="J77" i="5" s="1"/>
  <c r="K77" i="5"/>
  <c r="K76" i="5" s="1"/>
  <c r="K75" i="5" s="1"/>
  <c r="K74" i="5" s="1"/>
  <c r="J76" i="5"/>
  <c r="J75" i="5" s="1"/>
  <c r="J74" i="5" s="1"/>
  <c r="K67" i="5"/>
  <c r="K66" i="5" s="1"/>
  <c r="J67" i="5"/>
  <c r="I67" i="5"/>
  <c r="I66" i="5" s="1"/>
  <c r="I65" i="5" s="1"/>
  <c r="I64" i="5" s="1"/>
  <c r="I63" i="5" s="1"/>
  <c r="I62" i="5" s="1"/>
  <c r="J66" i="5"/>
  <c r="J65" i="5" s="1"/>
  <c r="J64" i="5" s="1"/>
  <c r="J63" i="5" s="1"/>
  <c r="J62" i="5" s="1"/>
  <c r="K65" i="5"/>
  <c r="K64" i="5" s="1"/>
  <c r="K63" i="5" s="1"/>
  <c r="K62" i="5" s="1"/>
  <c r="K59" i="5"/>
  <c r="K58" i="5" s="1"/>
  <c r="K57" i="5" s="1"/>
  <c r="K56" i="5" s="1"/>
  <c r="K55" i="5" s="1"/>
  <c r="K54" i="5" s="1"/>
  <c r="J59" i="5"/>
  <c r="J58" i="5" s="1"/>
  <c r="J57" i="5" s="1"/>
  <c r="J56" i="5" s="1"/>
  <c r="J55" i="5" s="1"/>
  <c r="J54" i="5" s="1"/>
  <c r="I59" i="5"/>
  <c r="I58" i="5" s="1"/>
  <c r="I57" i="5" s="1"/>
  <c r="I56" i="5" s="1"/>
  <c r="I55" i="5" s="1"/>
  <c r="I54" i="5" s="1"/>
  <c r="I53" i="5"/>
  <c r="I52" i="5" s="1"/>
  <c r="I51" i="5" s="1"/>
  <c r="I50" i="5" s="1"/>
  <c r="K46" i="5"/>
  <c r="K45" i="5" s="1"/>
  <c r="K44" i="5" s="1"/>
  <c r="K43" i="5" s="1"/>
  <c r="K42" i="5" s="1"/>
  <c r="J46" i="5"/>
  <c r="J45" i="5" s="1"/>
  <c r="J44" i="5" s="1"/>
  <c r="J43" i="5" s="1"/>
  <c r="J42" i="5" s="1"/>
  <c r="I46" i="5"/>
  <c r="I45" i="5" s="1"/>
  <c r="I44" i="5" s="1"/>
  <c r="I43" i="5" s="1"/>
  <c r="I42" i="5" s="1"/>
  <c r="K41" i="5"/>
  <c r="K40" i="5" s="1"/>
  <c r="K39" i="5" s="1"/>
  <c r="K38" i="5" s="1"/>
  <c r="K37" i="5" s="1"/>
  <c r="J41" i="5"/>
  <c r="I41" i="5"/>
  <c r="I40" i="5" s="1"/>
  <c r="I39" i="5" s="1"/>
  <c r="I38" i="5" s="1"/>
  <c r="I37" i="5" s="1"/>
  <c r="J40" i="5"/>
  <c r="J39" i="5" s="1"/>
  <c r="J38" i="5" s="1"/>
  <c r="J37" i="5" s="1"/>
  <c r="K35" i="5"/>
  <c r="K34" i="5" s="1"/>
  <c r="K33" i="5" s="1"/>
  <c r="K32" i="5" s="1"/>
  <c r="K31" i="5" s="1"/>
  <c r="K30" i="5" s="1"/>
  <c r="J35" i="5"/>
  <c r="I35" i="5"/>
  <c r="I34" i="5" s="1"/>
  <c r="I33" i="5" s="1"/>
  <c r="I32" i="5" s="1"/>
  <c r="I31" i="5" s="1"/>
  <c r="I30" i="5" s="1"/>
  <c r="J34" i="5"/>
  <c r="J33" i="5" s="1"/>
  <c r="J32" i="5" s="1"/>
  <c r="J31" i="5" s="1"/>
  <c r="J30" i="5" s="1"/>
  <c r="I28" i="5"/>
  <c r="I27" i="5" s="1"/>
  <c r="I26" i="5" s="1"/>
  <c r="K23" i="5"/>
  <c r="K22" i="5" s="1"/>
  <c r="K21" i="5" s="1"/>
  <c r="K20" i="5" s="1"/>
  <c r="K19" i="5" s="1"/>
  <c r="K18" i="5" s="1"/>
  <c r="K17" i="5" s="1"/>
  <c r="J23" i="5"/>
  <c r="J22" i="5" s="1"/>
  <c r="J21" i="5" s="1"/>
  <c r="J20" i="5" s="1"/>
  <c r="J19" i="5" s="1"/>
  <c r="J18" i="5" s="1"/>
  <c r="J17" i="5" s="1"/>
  <c r="I23" i="5"/>
  <c r="I22" i="5" s="1"/>
  <c r="L152" i="4"/>
  <c r="L151" i="4" s="1"/>
  <c r="L150" i="4" s="1"/>
  <c r="L149" i="4" s="1"/>
  <c r="L148" i="4" s="1"/>
  <c r="K152" i="4"/>
  <c r="J152" i="4"/>
  <c r="J151" i="4" s="1"/>
  <c r="J150" i="4" s="1"/>
  <c r="J149" i="4" s="1"/>
  <c r="J148" i="4" s="1"/>
  <c r="K151" i="4"/>
  <c r="K150" i="4" s="1"/>
  <c r="K149" i="4" s="1"/>
  <c r="K148" i="4" s="1"/>
  <c r="L147" i="4"/>
  <c r="L146" i="4" s="1"/>
  <c r="L145" i="4" s="1"/>
  <c r="L144" i="4" s="1"/>
  <c r="L143" i="4" s="1"/>
  <c r="K147" i="4"/>
  <c r="J147" i="4"/>
  <c r="J146" i="4" s="1"/>
  <c r="J145" i="4" s="1"/>
  <c r="J144" i="4" s="1"/>
  <c r="J143" i="4" s="1"/>
  <c r="K146" i="4"/>
  <c r="K145" i="4" s="1"/>
  <c r="K144" i="4" s="1"/>
  <c r="K143" i="4" s="1"/>
  <c r="L141" i="4"/>
  <c r="L140" i="4" s="1"/>
  <c r="L139" i="4" s="1"/>
  <c r="L138" i="4" s="1"/>
  <c r="L137" i="4" s="1"/>
  <c r="K141" i="4"/>
  <c r="J141" i="4"/>
  <c r="J140" i="4" s="1"/>
  <c r="J139" i="4" s="1"/>
  <c r="J138" i="4" s="1"/>
  <c r="J137" i="4" s="1"/>
  <c r="K140" i="4"/>
  <c r="K139" i="4" s="1"/>
  <c r="K138" i="4" s="1"/>
  <c r="K137" i="4" s="1"/>
  <c r="L136" i="4"/>
  <c r="L135" i="4" s="1"/>
  <c r="L134" i="4" s="1"/>
  <c r="L133" i="4" s="1"/>
  <c r="L132" i="4" s="1"/>
  <c r="L131" i="4" s="1"/>
  <c r="K136" i="4"/>
  <c r="K135" i="4" s="1"/>
  <c r="K134" i="4" s="1"/>
  <c r="K133" i="4" s="1"/>
  <c r="K132" i="4" s="1"/>
  <c r="K131" i="4" s="1"/>
  <c r="J136" i="4"/>
  <c r="J135" i="4" s="1"/>
  <c r="J134" i="4" s="1"/>
  <c r="J133" i="4" s="1"/>
  <c r="J132" i="4" s="1"/>
  <c r="J131" i="4" s="1"/>
  <c r="L130" i="4"/>
  <c r="L129" i="4" s="1"/>
  <c r="L128" i="4" s="1"/>
  <c r="L127" i="4" s="1"/>
  <c r="L126" i="4" s="1"/>
  <c r="L125" i="4" s="1"/>
  <c r="K130" i="4"/>
  <c r="K129" i="4" s="1"/>
  <c r="K128" i="4" s="1"/>
  <c r="K127" i="4" s="1"/>
  <c r="K126" i="4" s="1"/>
  <c r="K125" i="4" s="1"/>
  <c r="J130" i="4"/>
  <c r="J129" i="4" s="1"/>
  <c r="J128" i="4" s="1"/>
  <c r="J127" i="4" s="1"/>
  <c r="J126" i="4" s="1"/>
  <c r="J125" i="4" s="1"/>
  <c r="L124" i="4"/>
  <c r="L123" i="4" s="1"/>
  <c r="L122" i="4" s="1"/>
  <c r="L121" i="4" s="1"/>
  <c r="L120" i="4" s="1"/>
  <c r="L119" i="4" s="1"/>
  <c r="K124" i="4"/>
  <c r="K123" i="4" s="1"/>
  <c r="K122" i="4" s="1"/>
  <c r="K121" i="4" s="1"/>
  <c r="K120" i="4" s="1"/>
  <c r="K119" i="4" s="1"/>
  <c r="J124" i="4"/>
  <c r="J123" i="4" s="1"/>
  <c r="J122" i="4" s="1"/>
  <c r="J121" i="4" s="1"/>
  <c r="J120" i="4" s="1"/>
  <c r="J119" i="4" s="1"/>
  <c r="L118" i="4"/>
  <c r="L117" i="4" s="1"/>
  <c r="L116" i="4" s="1"/>
  <c r="L115" i="4" s="1"/>
  <c r="L114" i="4" s="1"/>
  <c r="L113" i="4" s="1"/>
  <c r="K118" i="4"/>
  <c r="J118" i="4"/>
  <c r="J117" i="4" s="1"/>
  <c r="J116" i="4" s="1"/>
  <c r="J115" i="4" s="1"/>
  <c r="J114" i="4" s="1"/>
  <c r="J113" i="4" s="1"/>
  <c r="K117" i="4"/>
  <c r="K116" i="4" s="1"/>
  <c r="K115" i="4" s="1"/>
  <c r="K114" i="4" s="1"/>
  <c r="K113" i="4" s="1"/>
  <c r="L112" i="4"/>
  <c r="L111" i="4" s="1"/>
  <c r="L110" i="4" s="1"/>
  <c r="L109" i="4" s="1"/>
  <c r="L108" i="4" s="1"/>
  <c r="L107" i="4" s="1"/>
  <c r="K112" i="4"/>
  <c r="K111" i="4" s="1"/>
  <c r="K110" i="4" s="1"/>
  <c r="K109" i="4" s="1"/>
  <c r="K108" i="4" s="1"/>
  <c r="K107" i="4" s="1"/>
  <c r="J112" i="4"/>
  <c r="J111" i="4" s="1"/>
  <c r="J110" i="4" s="1"/>
  <c r="J109" i="4" s="1"/>
  <c r="J108" i="4" s="1"/>
  <c r="J107" i="4" s="1"/>
  <c r="L106" i="4"/>
  <c r="L105" i="4" s="1"/>
  <c r="K106" i="4"/>
  <c r="J106" i="4"/>
  <c r="J105" i="4" s="1"/>
  <c r="K105" i="4"/>
  <c r="L104" i="4"/>
  <c r="L103" i="4" s="1"/>
  <c r="L102" i="4" s="1"/>
  <c r="L101" i="4" s="1"/>
  <c r="K104" i="4"/>
  <c r="J104" i="4"/>
  <c r="J103" i="4" s="1"/>
  <c r="J102" i="4" s="1"/>
  <c r="J101" i="4" s="1"/>
  <c r="K103" i="4"/>
  <c r="K102" i="4" s="1"/>
  <c r="K101" i="4" s="1"/>
  <c r="L100" i="4"/>
  <c r="L99" i="4" s="1"/>
  <c r="L98" i="4" s="1"/>
  <c r="L97" i="4" s="1"/>
  <c r="L96" i="4" s="1"/>
  <c r="L95" i="4" s="1"/>
  <c r="K100" i="4"/>
  <c r="J100" i="4"/>
  <c r="J99" i="4" s="1"/>
  <c r="J98" i="4" s="1"/>
  <c r="J97" i="4" s="1"/>
  <c r="J96" i="4" s="1"/>
  <c r="J95" i="4" s="1"/>
  <c r="K99" i="4"/>
  <c r="K98" i="4" s="1"/>
  <c r="K97" i="4" s="1"/>
  <c r="K96" i="4" s="1"/>
  <c r="K95" i="4" s="1"/>
  <c r="L94" i="4"/>
  <c r="L93" i="4" s="1"/>
  <c r="L92" i="4" s="1"/>
  <c r="L91" i="4" s="1"/>
  <c r="L90" i="4" s="1"/>
  <c r="L89" i="4" s="1"/>
  <c r="K94" i="4"/>
  <c r="J94" i="4"/>
  <c r="J93" i="4" s="1"/>
  <c r="J92" i="4" s="1"/>
  <c r="J91" i="4" s="1"/>
  <c r="J90" i="4" s="1"/>
  <c r="J89" i="4" s="1"/>
  <c r="K93" i="4"/>
  <c r="K92" i="4" s="1"/>
  <c r="K91" i="4" s="1"/>
  <c r="K90" i="4" s="1"/>
  <c r="K89" i="4" s="1"/>
  <c r="L88" i="4"/>
  <c r="L87" i="4" s="1"/>
  <c r="L86" i="4" s="1"/>
  <c r="L85" i="4" s="1"/>
  <c r="L84" i="4" s="1"/>
  <c r="L83" i="4" s="1"/>
  <c r="K88" i="4"/>
  <c r="J88" i="4"/>
  <c r="K87" i="4"/>
  <c r="K86" i="4" s="1"/>
  <c r="K85" i="4" s="1"/>
  <c r="K84" i="4" s="1"/>
  <c r="K83" i="4" s="1"/>
  <c r="J87" i="4"/>
  <c r="J86" i="4" s="1"/>
  <c r="J85" i="4" s="1"/>
  <c r="J84" i="4" s="1"/>
  <c r="J83" i="4" s="1"/>
  <c r="L82" i="4"/>
  <c r="K82" i="4"/>
  <c r="L81" i="4"/>
  <c r="K81" i="4"/>
  <c r="K80" i="4" s="1"/>
  <c r="K79" i="4" s="1"/>
  <c r="K78" i="4" s="1"/>
  <c r="K77" i="4" s="1"/>
  <c r="L80" i="4"/>
  <c r="L79" i="4" s="1"/>
  <c r="L78" i="4" s="1"/>
  <c r="L77" i="4" s="1"/>
  <c r="J78" i="4"/>
  <c r="J77" i="4" s="1"/>
  <c r="L70" i="4"/>
  <c r="L69" i="4" s="1"/>
  <c r="L68" i="4" s="1"/>
  <c r="L67" i="4" s="1"/>
  <c r="L66" i="4" s="1"/>
  <c r="L65" i="4" s="1"/>
  <c r="K70" i="4"/>
  <c r="K69" i="4" s="1"/>
  <c r="K68" i="4" s="1"/>
  <c r="K67" i="4" s="1"/>
  <c r="K66" i="4" s="1"/>
  <c r="K65" i="4" s="1"/>
  <c r="J70" i="4"/>
  <c r="J69" i="4"/>
  <c r="J68" i="4" s="1"/>
  <c r="J67" i="4" s="1"/>
  <c r="J66" i="4" s="1"/>
  <c r="J65" i="4" s="1"/>
  <c r="L62" i="4"/>
  <c r="L61" i="4" s="1"/>
  <c r="L60" i="4" s="1"/>
  <c r="L59" i="4" s="1"/>
  <c r="L58" i="4" s="1"/>
  <c r="L57" i="4" s="1"/>
  <c r="K62" i="4"/>
  <c r="K61" i="4" s="1"/>
  <c r="K60" i="4" s="1"/>
  <c r="K59" i="4" s="1"/>
  <c r="K58" i="4" s="1"/>
  <c r="K57" i="4" s="1"/>
  <c r="J62" i="4"/>
  <c r="J61" i="4" s="1"/>
  <c r="J60" i="4" s="1"/>
  <c r="J59" i="4" s="1"/>
  <c r="J58" i="4" s="1"/>
  <c r="J57" i="4" s="1"/>
  <c r="L49" i="4"/>
  <c r="L48" i="4" s="1"/>
  <c r="L47" i="4" s="1"/>
  <c r="L46" i="4" s="1"/>
  <c r="L45" i="4" s="1"/>
  <c r="K49" i="4"/>
  <c r="J49" i="4"/>
  <c r="J48" i="4" s="1"/>
  <c r="J47" i="4" s="1"/>
  <c r="J46" i="4" s="1"/>
  <c r="J45" i="4" s="1"/>
  <c r="K48" i="4"/>
  <c r="K47" i="4" s="1"/>
  <c r="K46" i="4" s="1"/>
  <c r="K45" i="4" s="1"/>
  <c r="L44" i="4"/>
  <c r="L43" i="4" s="1"/>
  <c r="L42" i="4" s="1"/>
  <c r="L41" i="4" s="1"/>
  <c r="L40" i="4" s="1"/>
  <c r="K44" i="4"/>
  <c r="K43" i="4" s="1"/>
  <c r="K42" i="4" s="1"/>
  <c r="K41" i="4" s="1"/>
  <c r="K40" i="4" s="1"/>
  <c r="K39" i="4" s="1"/>
  <c r="J44" i="4"/>
  <c r="J43" i="4" s="1"/>
  <c r="J42" i="4" s="1"/>
  <c r="J41" i="4" s="1"/>
  <c r="J40" i="4" s="1"/>
  <c r="L38" i="4"/>
  <c r="L37" i="4" s="1"/>
  <c r="L36" i="4" s="1"/>
  <c r="L35" i="4" s="1"/>
  <c r="L34" i="4" s="1"/>
  <c r="L33" i="4" s="1"/>
  <c r="K38" i="4"/>
  <c r="K37" i="4" s="1"/>
  <c r="K36" i="4" s="1"/>
  <c r="K35" i="4" s="1"/>
  <c r="K34" i="4" s="1"/>
  <c r="K33" i="4" s="1"/>
  <c r="J38" i="4"/>
  <c r="J37" i="4"/>
  <c r="J36" i="4" s="1"/>
  <c r="J35" i="4" s="1"/>
  <c r="J34" i="4" s="1"/>
  <c r="J33" i="4" s="1"/>
  <c r="J31" i="4"/>
  <c r="J30" i="4" s="1"/>
  <c r="J29" i="4" s="1"/>
  <c r="J28" i="4" s="1"/>
  <c r="J27" i="4" s="1"/>
  <c r="J26" i="4" s="1"/>
  <c r="J25" i="4" s="1"/>
  <c r="L24" i="4"/>
  <c r="L23" i="4" s="1"/>
  <c r="L22" i="4" s="1"/>
  <c r="L21" i="4" s="1"/>
  <c r="L20" i="4" s="1"/>
  <c r="L19" i="4" s="1"/>
  <c r="L18" i="4" s="1"/>
  <c r="K24" i="4"/>
  <c r="K23" i="4" s="1"/>
  <c r="K22" i="4" s="1"/>
  <c r="K21" i="4" s="1"/>
  <c r="K20" i="4" s="1"/>
  <c r="K19" i="4" s="1"/>
  <c r="K18" i="4" s="1"/>
  <c r="J24" i="4"/>
  <c r="J23" i="4" s="1"/>
  <c r="J22" i="4" s="1"/>
  <c r="J21" i="4" s="1"/>
  <c r="J20" i="4" s="1"/>
  <c r="J19" i="4" s="1"/>
  <c r="K126" i="3"/>
  <c r="J126" i="3"/>
  <c r="K125" i="3"/>
  <c r="K124" i="3" s="1"/>
  <c r="K123" i="3" s="1"/>
  <c r="K122" i="3" s="1"/>
  <c r="K121" i="3" s="1"/>
  <c r="K120" i="3" s="1"/>
  <c r="J125" i="3"/>
  <c r="J124" i="3" s="1"/>
  <c r="J123" i="3" s="1"/>
  <c r="J122" i="3" s="1"/>
  <c r="J121" i="3" s="1"/>
  <c r="J120" i="3" s="1"/>
  <c r="I125" i="3"/>
  <c r="I124" i="3" s="1"/>
  <c r="I123" i="3" s="1"/>
  <c r="I122" i="3" s="1"/>
  <c r="I121" i="3" s="1"/>
  <c r="I120" i="3" s="1"/>
  <c r="K119" i="3"/>
  <c r="K118" i="3" s="1"/>
  <c r="K117" i="3" s="1"/>
  <c r="K116" i="3" s="1"/>
  <c r="K115" i="3" s="1"/>
  <c r="K114" i="3" s="1"/>
  <c r="K113" i="3" s="1"/>
  <c r="J119" i="3"/>
  <c r="I119" i="3"/>
  <c r="I118" i="3" s="1"/>
  <c r="I117" i="3" s="1"/>
  <c r="I116" i="3" s="1"/>
  <c r="I115" i="3" s="1"/>
  <c r="I114" i="3" s="1"/>
  <c r="I113" i="3" s="1"/>
  <c r="J118" i="3"/>
  <c r="J117" i="3" s="1"/>
  <c r="J116" i="3" s="1"/>
  <c r="J115" i="3" s="1"/>
  <c r="J114" i="3" s="1"/>
  <c r="J113" i="3" s="1"/>
  <c r="K112" i="3"/>
  <c r="K111" i="3" s="1"/>
  <c r="K110" i="3" s="1"/>
  <c r="K109" i="3" s="1"/>
  <c r="K108" i="3" s="1"/>
  <c r="K107" i="3" s="1"/>
  <c r="K106" i="3" s="1"/>
  <c r="J112" i="3"/>
  <c r="J111" i="3" s="1"/>
  <c r="J110" i="3" s="1"/>
  <c r="J109" i="3" s="1"/>
  <c r="J108" i="3" s="1"/>
  <c r="J107" i="3" s="1"/>
  <c r="J106" i="3" s="1"/>
  <c r="I112" i="3"/>
  <c r="I111" i="3" s="1"/>
  <c r="I110" i="3" s="1"/>
  <c r="I109" i="3" s="1"/>
  <c r="I108" i="3" s="1"/>
  <c r="I107" i="3" s="1"/>
  <c r="I106" i="3" s="1"/>
  <c r="K105" i="3"/>
  <c r="K104" i="3" s="1"/>
  <c r="K103" i="3" s="1"/>
  <c r="J105" i="3"/>
  <c r="I105" i="3"/>
  <c r="I104" i="3" s="1"/>
  <c r="I103" i="3" s="1"/>
  <c r="J104" i="3"/>
  <c r="J103" i="3" s="1"/>
  <c r="K102" i="3"/>
  <c r="K101" i="3" s="1"/>
  <c r="K100" i="3" s="1"/>
  <c r="J102" i="3"/>
  <c r="J101" i="3" s="1"/>
  <c r="J100" i="3" s="1"/>
  <c r="I102" i="3"/>
  <c r="I101" i="3" s="1"/>
  <c r="I100" i="3" s="1"/>
  <c r="K99" i="3"/>
  <c r="K98" i="3" s="1"/>
  <c r="K97" i="3" s="1"/>
  <c r="J99" i="3"/>
  <c r="I99" i="3"/>
  <c r="I98" i="3" s="1"/>
  <c r="I97" i="3" s="1"/>
  <c r="J98" i="3"/>
  <c r="J97" i="3" s="1"/>
  <c r="K93" i="3"/>
  <c r="K92" i="3" s="1"/>
  <c r="K91" i="3" s="1"/>
  <c r="J93" i="3"/>
  <c r="I93" i="3"/>
  <c r="I92" i="3" s="1"/>
  <c r="I91" i="3" s="1"/>
  <c r="J92" i="3"/>
  <c r="J91" i="3" s="1"/>
  <c r="K90" i="3"/>
  <c r="K89" i="3" s="1"/>
  <c r="K88" i="3" s="1"/>
  <c r="J90" i="3"/>
  <c r="J89" i="3" s="1"/>
  <c r="J88" i="3" s="1"/>
  <c r="J87" i="3" s="1"/>
  <c r="J86" i="3" s="1"/>
  <c r="J85" i="3" s="1"/>
  <c r="I90" i="3"/>
  <c r="I89" i="3" s="1"/>
  <c r="I88" i="3" s="1"/>
  <c r="I87" i="3" s="1"/>
  <c r="I86" i="3" s="1"/>
  <c r="I85" i="3" s="1"/>
  <c r="K83" i="3"/>
  <c r="K82" i="3" s="1"/>
  <c r="J83" i="3"/>
  <c r="I83" i="3"/>
  <c r="I82" i="3" s="1"/>
  <c r="I81" i="3" s="1"/>
  <c r="I80" i="3" s="1"/>
  <c r="I79" i="3" s="1"/>
  <c r="I78" i="3" s="1"/>
  <c r="J82" i="3"/>
  <c r="J81" i="3" s="1"/>
  <c r="J80" i="3" s="1"/>
  <c r="J79" i="3" s="1"/>
  <c r="J78" i="3" s="1"/>
  <c r="K81" i="3"/>
  <c r="K80" i="3" s="1"/>
  <c r="K79" i="3" s="1"/>
  <c r="K78" i="3" s="1"/>
  <c r="K77" i="3"/>
  <c r="K76" i="3" s="1"/>
  <c r="J77" i="3"/>
  <c r="I77" i="3"/>
  <c r="I76" i="3" s="1"/>
  <c r="I75" i="3" s="1"/>
  <c r="J76" i="3"/>
  <c r="J75" i="3" s="1"/>
  <c r="K75" i="3"/>
  <c r="K70" i="3"/>
  <c r="K69" i="3" s="1"/>
  <c r="K68" i="3" s="1"/>
  <c r="K67" i="3" s="1"/>
  <c r="K66" i="3" s="1"/>
  <c r="K65" i="3" s="1"/>
  <c r="K64" i="3" s="1"/>
  <c r="J70" i="3"/>
  <c r="J69" i="3" s="1"/>
  <c r="I70" i="3"/>
  <c r="I69" i="3" s="1"/>
  <c r="I68" i="3" s="1"/>
  <c r="I67" i="3" s="1"/>
  <c r="I66" i="3" s="1"/>
  <c r="I65" i="3" s="1"/>
  <c r="I64" i="3" s="1"/>
  <c r="J68" i="3"/>
  <c r="J67" i="3" s="1"/>
  <c r="J66" i="3" s="1"/>
  <c r="J65" i="3" s="1"/>
  <c r="J64" i="3" s="1"/>
  <c r="K63" i="3"/>
  <c r="K62" i="3" s="1"/>
  <c r="J63" i="3"/>
  <c r="I63" i="3"/>
  <c r="I62" i="3" s="1"/>
  <c r="J62" i="3"/>
  <c r="K61" i="3"/>
  <c r="K60" i="3" s="1"/>
  <c r="K59" i="3" s="1"/>
  <c r="K58" i="3" s="1"/>
  <c r="K57" i="3" s="1"/>
  <c r="K56" i="3" s="1"/>
  <c r="K55" i="3" s="1"/>
  <c r="J61" i="3"/>
  <c r="I61" i="3"/>
  <c r="I60" i="3" s="1"/>
  <c r="I59" i="3" s="1"/>
  <c r="I58" i="3" s="1"/>
  <c r="I57" i="3" s="1"/>
  <c r="I56" i="3" s="1"/>
  <c r="I55" i="3" s="1"/>
  <c r="J60" i="3"/>
  <c r="J59" i="3" s="1"/>
  <c r="J58" i="3" s="1"/>
  <c r="J57" i="3" s="1"/>
  <c r="J56" i="3" s="1"/>
  <c r="J55" i="3" s="1"/>
  <c r="K54" i="3"/>
  <c r="K53" i="3" s="1"/>
  <c r="K52" i="3" s="1"/>
  <c r="K51" i="3" s="1"/>
  <c r="K50" i="3" s="1"/>
  <c r="K49" i="3" s="1"/>
  <c r="J54" i="3"/>
  <c r="J53" i="3" s="1"/>
  <c r="J52" i="3" s="1"/>
  <c r="J51" i="3" s="1"/>
  <c r="J50" i="3" s="1"/>
  <c r="J49" i="3" s="1"/>
  <c r="I54" i="3"/>
  <c r="I53" i="3" s="1"/>
  <c r="I52" i="3" s="1"/>
  <c r="I51" i="3" s="1"/>
  <c r="I50" i="3" s="1"/>
  <c r="I49" i="3" s="1"/>
  <c r="K42" i="3"/>
  <c r="K41" i="3" s="1"/>
  <c r="K40" i="3" s="1"/>
  <c r="K39" i="3" s="1"/>
  <c r="K38" i="3" s="1"/>
  <c r="K37" i="3" s="1"/>
  <c r="J42" i="3"/>
  <c r="J41" i="3" s="1"/>
  <c r="J40" i="3" s="1"/>
  <c r="J39" i="3" s="1"/>
  <c r="J38" i="3" s="1"/>
  <c r="J37" i="3" s="1"/>
  <c r="I42" i="3"/>
  <c r="I41" i="3" s="1"/>
  <c r="I40" i="3" s="1"/>
  <c r="I39" i="3" s="1"/>
  <c r="I38" i="3" s="1"/>
  <c r="I37" i="3" s="1"/>
  <c r="K36" i="3"/>
  <c r="K35" i="3" s="1"/>
  <c r="K34" i="3" s="1"/>
  <c r="J36" i="3"/>
  <c r="J35" i="3" s="1"/>
  <c r="J34" i="3" s="1"/>
  <c r="I36" i="3"/>
  <c r="I35" i="3" s="1"/>
  <c r="I34" i="3" s="1"/>
  <c r="I33" i="3"/>
  <c r="J56" i="4" s="1"/>
  <c r="J55" i="4" s="1"/>
  <c r="J54" i="4" s="1"/>
  <c r="J53" i="4" s="1"/>
  <c r="J52" i="4" s="1"/>
  <c r="J51" i="4" s="1"/>
  <c r="J50" i="4" s="1"/>
  <c r="K29" i="3"/>
  <c r="K28" i="3" s="1"/>
  <c r="J29" i="3"/>
  <c r="I29" i="3"/>
  <c r="I28" i="3" s="1"/>
  <c r="J28" i="3"/>
  <c r="K27" i="3"/>
  <c r="K26" i="3" s="1"/>
  <c r="K25" i="3" s="1"/>
  <c r="J27" i="3"/>
  <c r="I27" i="3"/>
  <c r="I26" i="3" s="1"/>
  <c r="I25" i="3" s="1"/>
  <c r="J26" i="3"/>
  <c r="J25" i="3" s="1"/>
  <c r="K24" i="3"/>
  <c r="K23" i="3" s="1"/>
  <c r="K22" i="3" s="1"/>
  <c r="J24" i="3"/>
  <c r="J23" i="3" s="1"/>
  <c r="J22" i="3" s="1"/>
  <c r="I24" i="3"/>
  <c r="I23" i="3" s="1"/>
  <c r="I22" i="3" s="1"/>
  <c r="I18" i="3"/>
  <c r="I17" i="3" s="1"/>
  <c r="I16" i="3" s="1"/>
  <c r="I15" i="3" s="1"/>
  <c r="K14" i="3"/>
  <c r="K13" i="3" s="1"/>
  <c r="K12" i="3" s="1"/>
  <c r="K11" i="3" s="1"/>
  <c r="K10" i="3" s="1"/>
  <c r="K9" i="3" s="1"/>
  <c r="J14" i="3"/>
  <c r="J13" i="3" s="1"/>
  <c r="J12" i="3" s="1"/>
  <c r="J11" i="3" s="1"/>
  <c r="J10" i="3" s="1"/>
  <c r="J9" i="3" s="1"/>
  <c r="I14" i="3"/>
  <c r="I13" i="3" s="1"/>
  <c r="I12" i="3" s="1"/>
  <c r="L125" i="2"/>
  <c r="L124" i="2" s="1"/>
  <c r="L123" i="2" s="1"/>
  <c r="L122" i="2" s="1"/>
  <c r="L121" i="2" s="1"/>
  <c r="L120" i="2" s="1"/>
  <c r="K125" i="2"/>
  <c r="K124" i="2" s="1"/>
  <c r="K123" i="2" s="1"/>
  <c r="K122" i="2" s="1"/>
  <c r="K121" i="2" s="1"/>
  <c r="K120" i="2" s="1"/>
  <c r="J125" i="2"/>
  <c r="J124" i="2" s="1"/>
  <c r="J123" i="2" s="1"/>
  <c r="J122" i="2" s="1"/>
  <c r="J121" i="2" s="1"/>
  <c r="J120" i="2" s="1"/>
  <c r="L118" i="2"/>
  <c r="L117" i="2" s="1"/>
  <c r="L116" i="2" s="1"/>
  <c r="L115" i="2" s="1"/>
  <c r="L114" i="2" s="1"/>
  <c r="L113" i="2" s="1"/>
  <c r="K118" i="2"/>
  <c r="K117" i="2" s="1"/>
  <c r="K116" i="2" s="1"/>
  <c r="K115" i="2" s="1"/>
  <c r="K114" i="2" s="1"/>
  <c r="K113" i="2" s="1"/>
  <c r="J118" i="2"/>
  <c r="J117" i="2" s="1"/>
  <c r="J116" i="2" s="1"/>
  <c r="J115" i="2" s="1"/>
  <c r="J114" i="2" s="1"/>
  <c r="J113" i="2" s="1"/>
  <c r="L111" i="2"/>
  <c r="L110" i="2" s="1"/>
  <c r="L109" i="2" s="1"/>
  <c r="L108" i="2" s="1"/>
  <c r="L106" i="2" s="1"/>
  <c r="K111" i="2"/>
  <c r="K110" i="2" s="1"/>
  <c r="K109" i="2" s="1"/>
  <c r="K108" i="2" s="1"/>
  <c r="K106" i="2" s="1"/>
  <c r="J111" i="2"/>
  <c r="J110" i="2" s="1"/>
  <c r="J109" i="2" s="1"/>
  <c r="J108" i="2" s="1"/>
  <c r="J106" i="2" s="1"/>
  <c r="L104" i="2"/>
  <c r="L103" i="2" s="1"/>
  <c r="K104" i="2"/>
  <c r="J104" i="2"/>
  <c r="J103" i="2" s="1"/>
  <c r="K103" i="2"/>
  <c r="L101" i="2"/>
  <c r="L100" i="2" s="1"/>
  <c r="K101" i="2"/>
  <c r="J101" i="2"/>
  <c r="J100" i="2" s="1"/>
  <c r="K100" i="2"/>
  <c r="L98" i="2"/>
  <c r="L97" i="2" s="1"/>
  <c r="L96" i="2" s="1"/>
  <c r="L95" i="2" s="1"/>
  <c r="L94" i="2" s="1"/>
  <c r="K98" i="2"/>
  <c r="K97" i="2" s="1"/>
  <c r="K96" i="2" s="1"/>
  <c r="K95" i="2" s="1"/>
  <c r="K94" i="2" s="1"/>
  <c r="J98" i="2"/>
  <c r="J97" i="2" s="1"/>
  <c r="J96" i="2" s="1"/>
  <c r="J95" i="2" s="1"/>
  <c r="J94" i="2" s="1"/>
  <c r="L92" i="2"/>
  <c r="L91" i="2" s="1"/>
  <c r="K92" i="2"/>
  <c r="K91" i="2" s="1"/>
  <c r="J92" i="2"/>
  <c r="J91" i="2" s="1"/>
  <c r="L89" i="2"/>
  <c r="L88" i="2" s="1"/>
  <c r="K89" i="2"/>
  <c r="K88" i="2" s="1"/>
  <c r="J89" i="2"/>
  <c r="J88" i="2" s="1"/>
  <c r="J87" i="2" s="1"/>
  <c r="J86" i="2" s="1"/>
  <c r="J85" i="2" s="1"/>
  <c r="J84" i="2" s="1"/>
  <c r="L82" i="2"/>
  <c r="L81" i="2" s="1"/>
  <c r="L80" i="2" s="1"/>
  <c r="L79" i="2" s="1"/>
  <c r="L78" i="2" s="1"/>
  <c r="K82" i="2"/>
  <c r="K81" i="2" s="1"/>
  <c r="J82" i="2"/>
  <c r="J81" i="2" s="1"/>
  <c r="J80" i="2" s="1"/>
  <c r="J79" i="2" s="1"/>
  <c r="J78" i="2" s="1"/>
  <c r="K80" i="2"/>
  <c r="K79" i="2" s="1"/>
  <c r="K78" i="2" s="1"/>
  <c r="L76" i="2"/>
  <c r="L75" i="2" s="1"/>
  <c r="K76" i="2"/>
  <c r="J76" i="2"/>
  <c r="J75" i="2" s="1"/>
  <c r="J74" i="2" s="1"/>
  <c r="J73" i="2" s="1"/>
  <c r="J72" i="2" s="1"/>
  <c r="K75" i="2"/>
  <c r="K74" i="2" s="1"/>
  <c r="K73" i="2" s="1"/>
  <c r="K72" i="2" s="1"/>
  <c r="L74" i="2"/>
  <c r="L73" i="2" s="1"/>
  <c r="L72" i="2" s="1"/>
  <c r="L69" i="2"/>
  <c r="L68" i="2" s="1"/>
  <c r="K69" i="2"/>
  <c r="J69" i="2"/>
  <c r="J68" i="2" s="1"/>
  <c r="J67" i="2" s="1"/>
  <c r="J66" i="2" s="1"/>
  <c r="J65" i="2" s="1"/>
  <c r="J64" i="2" s="1"/>
  <c r="K68" i="2"/>
  <c r="K67" i="2" s="1"/>
  <c r="K66" i="2" s="1"/>
  <c r="K65" i="2" s="1"/>
  <c r="K64" i="2" s="1"/>
  <c r="L67" i="2"/>
  <c r="L66" i="2" s="1"/>
  <c r="L65" i="2" s="1"/>
  <c r="L64" i="2" s="1"/>
  <c r="L62" i="2"/>
  <c r="K62" i="2"/>
  <c r="J62" i="2"/>
  <c r="L60" i="2"/>
  <c r="K60" i="2"/>
  <c r="J60" i="2"/>
  <c r="L53" i="2"/>
  <c r="L52" i="2" s="1"/>
  <c r="L51" i="2" s="1"/>
  <c r="L50" i="2" s="1"/>
  <c r="L49" i="2" s="1"/>
  <c r="K53" i="2"/>
  <c r="K52" i="2" s="1"/>
  <c r="K51" i="2" s="1"/>
  <c r="K50" i="2" s="1"/>
  <c r="K49" i="2" s="1"/>
  <c r="J53" i="2"/>
  <c r="J52" i="2" s="1"/>
  <c r="J51" i="2" s="1"/>
  <c r="J50" i="2" s="1"/>
  <c r="J49" i="2" s="1"/>
  <c r="L41" i="2"/>
  <c r="L40" i="2" s="1"/>
  <c r="L39" i="2" s="1"/>
  <c r="L38" i="2" s="1"/>
  <c r="L37" i="2" s="1"/>
  <c r="K41" i="2"/>
  <c r="J41" i="2"/>
  <c r="J40" i="2" s="1"/>
  <c r="J39" i="2" s="1"/>
  <c r="J38" i="2" s="1"/>
  <c r="J37" i="2" s="1"/>
  <c r="K40" i="2"/>
  <c r="K39" i="2" s="1"/>
  <c r="K38" i="2" s="1"/>
  <c r="K37" i="2" s="1"/>
  <c r="L35" i="2"/>
  <c r="L34" i="2" s="1"/>
  <c r="K35" i="2"/>
  <c r="K34" i="2" s="1"/>
  <c r="J35" i="2"/>
  <c r="J34" i="2" s="1"/>
  <c r="J32" i="2"/>
  <c r="J31" i="2" s="1"/>
  <c r="J30" i="2" s="1"/>
  <c r="L28" i="2"/>
  <c r="K28" i="2"/>
  <c r="J28" i="2"/>
  <c r="L26" i="2"/>
  <c r="K26" i="2"/>
  <c r="J26" i="2"/>
  <c r="J25" i="2"/>
  <c r="L23" i="2"/>
  <c r="L22" i="2" s="1"/>
  <c r="K23" i="2"/>
  <c r="K22" i="2" s="1"/>
  <c r="J23" i="2"/>
  <c r="J22" i="2"/>
  <c r="J17" i="2"/>
  <c r="J16" i="2" s="1"/>
  <c r="J15" i="2" s="1"/>
  <c r="L13" i="2"/>
  <c r="L12" i="2" s="1"/>
  <c r="L11" i="2" s="1"/>
  <c r="L10" i="2" s="1"/>
  <c r="L9" i="2" s="1"/>
  <c r="K13" i="2"/>
  <c r="K12" i="2" s="1"/>
  <c r="J13" i="2"/>
  <c r="J12" i="2" s="1"/>
  <c r="K11" i="2"/>
  <c r="K10" i="2" s="1"/>
  <c r="K9" i="2" s="1"/>
  <c r="E40" i="1"/>
  <c r="E39" i="1" s="1"/>
  <c r="D40" i="1"/>
  <c r="C40" i="1"/>
  <c r="C39" i="1" s="1"/>
  <c r="C38" i="1" s="1"/>
  <c r="D39" i="1"/>
  <c r="D38" i="1" s="1"/>
  <c r="E38" i="1"/>
  <c r="E36" i="1"/>
  <c r="D36" i="1"/>
  <c r="E34" i="1"/>
  <c r="D34" i="1"/>
  <c r="D33" i="1" s="1"/>
  <c r="D27" i="1" s="1"/>
  <c r="C34" i="1"/>
  <c r="C33" i="1" s="1"/>
  <c r="C27" i="1" s="1"/>
  <c r="E29" i="1"/>
  <c r="D29" i="1"/>
  <c r="C29" i="1"/>
  <c r="E25" i="1"/>
  <c r="D25" i="1"/>
  <c r="D24" i="1" s="1"/>
  <c r="C25" i="1"/>
  <c r="E24" i="1"/>
  <c r="E22" i="1" s="1"/>
  <c r="C24" i="1"/>
  <c r="C22" i="1" s="1"/>
  <c r="D22" i="1"/>
  <c r="E20" i="1"/>
  <c r="E19" i="1" s="1"/>
  <c r="D20" i="1"/>
  <c r="C20" i="1"/>
  <c r="C19" i="1" s="1"/>
  <c r="D19" i="1"/>
  <c r="E18" i="1"/>
  <c r="D18" i="1"/>
  <c r="C18" i="1"/>
  <c r="E16" i="1"/>
  <c r="E15" i="1" s="1"/>
  <c r="E14" i="1" s="1"/>
  <c r="E13" i="1" s="1"/>
  <c r="D16" i="1"/>
  <c r="C16" i="1"/>
  <c r="C15" i="1" s="1"/>
  <c r="C14" i="1" s="1"/>
  <c r="C13" i="1" s="1"/>
  <c r="D15" i="1"/>
  <c r="D14" i="1" s="1"/>
  <c r="D13" i="1" s="1"/>
  <c r="L59" i="2" l="1"/>
  <c r="L58" i="2" s="1"/>
  <c r="L57" i="2" s="1"/>
  <c r="L56" i="2" s="1"/>
  <c r="L55" i="2" s="1"/>
  <c r="K59" i="2"/>
  <c r="K58" i="2" s="1"/>
  <c r="K57" i="2" s="1"/>
  <c r="K56" i="2" s="1"/>
  <c r="K55" i="2" s="1"/>
  <c r="L71" i="2"/>
  <c r="J71" i="2"/>
  <c r="K74" i="3"/>
  <c r="K73" i="3" s="1"/>
  <c r="K72" i="3" s="1"/>
  <c r="K71" i="3" s="1"/>
  <c r="I74" i="3"/>
  <c r="I73" i="3" s="1"/>
  <c r="I72" i="3" s="1"/>
  <c r="I71" i="3" s="1"/>
  <c r="J74" i="3"/>
  <c r="J73" i="3" s="1"/>
  <c r="J72" i="3" s="1"/>
  <c r="J71" i="3" s="1"/>
  <c r="I49" i="5"/>
  <c r="I48" i="5" s="1"/>
  <c r="I47" i="5" s="1"/>
  <c r="J139" i="5"/>
  <c r="K32" i="4"/>
  <c r="K17" i="4" s="1"/>
  <c r="J39" i="4"/>
  <c r="J32" i="4" s="1"/>
  <c r="J21" i="3"/>
  <c r="J20" i="3" s="1"/>
  <c r="J19" i="3" s="1"/>
  <c r="J8" i="3" s="1"/>
  <c r="J59" i="2"/>
  <c r="J58" i="2" s="1"/>
  <c r="J57" i="2" s="1"/>
  <c r="J56" i="2" s="1"/>
  <c r="J55" i="2" s="1"/>
  <c r="E33" i="1"/>
  <c r="E27" i="1" s="1"/>
  <c r="E12" i="1" s="1"/>
  <c r="C12" i="1"/>
  <c r="D12" i="1"/>
  <c r="K21" i="3"/>
  <c r="K20" i="3" s="1"/>
  <c r="K19" i="3" s="1"/>
  <c r="K8" i="3" s="1"/>
  <c r="L25" i="2"/>
  <c r="L87" i="2"/>
  <c r="L86" i="2" s="1"/>
  <c r="L85" i="2" s="1"/>
  <c r="L84" i="2" s="1"/>
  <c r="I96" i="3"/>
  <c r="I95" i="3" s="1"/>
  <c r="I94" i="3" s="1"/>
  <c r="I84" i="3" s="1"/>
  <c r="K96" i="3"/>
  <c r="K95" i="3" s="1"/>
  <c r="K94" i="3" s="1"/>
  <c r="K87" i="2"/>
  <c r="K86" i="2" s="1"/>
  <c r="K85" i="2" s="1"/>
  <c r="K84" i="2" s="1"/>
  <c r="J142" i="4"/>
  <c r="L142" i="4"/>
  <c r="L64" i="4" s="1"/>
  <c r="L63" i="4" s="1"/>
  <c r="I139" i="5"/>
  <c r="K139" i="5"/>
  <c r="K142" i="4"/>
  <c r="K25" i="2"/>
  <c r="K21" i="2" s="1"/>
  <c r="K20" i="2" s="1"/>
  <c r="K19" i="2" s="1"/>
  <c r="K8" i="2" s="1"/>
  <c r="J36" i="5"/>
  <c r="J29" i="5" s="1"/>
  <c r="J16" i="5" s="1"/>
  <c r="L21" i="2"/>
  <c r="L20" i="2" s="1"/>
  <c r="L19" i="2" s="1"/>
  <c r="L8" i="2" s="1"/>
  <c r="K36" i="5"/>
  <c r="K29" i="5" s="1"/>
  <c r="K16" i="5" s="1"/>
  <c r="I11" i="3"/>
  <c r="I10" i="3" s="1"/>
  <c r="I9" i="3" s="1"/>
  <c r="K71" i="2"/>
  <c r="J21" i="2"/>
  <c r="J20" i="2" s="1"/>
  <c r="J19" i="2" s="1"/>
  <c r="J11" i="2"/>
  <c r="J10" i="2" s="1"/>
  <c r="J9" i="2" s="1"/>
  <c r="I32" i="3"/>
  <c r="I31" i="3" s="1"/>
  <c r="I30" i="3" s="1"/>
  <c r="I21" i="3" s="1"/>
  <c r="I20" i="3" s="1"/>
  <c r="I19" i="3" s="1"/>
  <c r="K87" i="3"/>
  <c r="K86" i="3" s="1"/>
  <c r="K85" i="3" s="1"/>
  <c r="K84" i="3" s="1"/>
  <c r="J96" i="3"/>
  <c r="J95" i="3" s="1"/>
  <c r="J94" i="3" s="1"/>
  <c r="J84" i="3" s="1"/>
  <c r="J18" i="4"/>
  <c r="L39" i="4"/>
  <c r="L32" i="4" s="1"/>
  <c r="L17" i="4" s="1"/>
  <c r="I25" i="5"/>
  <c r="I24" i="5" s="1"/>
  <c r="I21" i="5"/>
  <c r="I20" i="5" s="1"/>
  <c r="I19" i="5" s="1"/>
  <c r="I18" i="5" s="1"/>
  <c r="I17" i="5" s="1"/>
  <c r="I36" i="5"/>
  <c r="I29" i="5" l="1"/>
  <c r="L7" i="2"/>
  <c r="K7" i="2"/>
  <c r="K64" i="4"/>
  <c r="K63" i="4" s="1"/>
  <c r="K8" i="4" s="1"/>
  <c r="J64" i="4"/>
  <c r="J63" i="4" s="1"/>
  <c r="I61" i="5"/>
  <c r="I60" i="5" s="1"/>
  <c r="K61" i="5"/>
  <c r="K60" i="5" s="1"/>
  <c r="K7" i="5" s="1"/>
  <c r="J61" i="5"/>
  <c r="J60" i="5" s="1"/>
  <c r="J7" i="5" s="1"/>
  <c r="L8" i="4"/>
  <c r="I8" i="3"/>
  <c r="J8" i="2"/>
  <c r="I7" i="3"/>
  <c r="J17" i="4"/>
  <c r="I16" i="5"/>
  <c r="J7" i="2"/>
  <c r="K7" i="3"/>
  <c r="J7" i="3"/>
  <c r="I7" i="5" l="1"/>
  <c r="J8" i="4"/>
</calcChain>
</file>

<file path=xl/sharedStrings.xml><?xml version="1.0" encoding="utf-8"?>
<sst xmlns="http://schemas.openxmlformats.org/spreadsheetml/2006/main" count="3005" uniqueCount="252">
  <si>
    <t>,</t>
  </si>
  <si>
    <t xml:space="preserve">
ДОХОДЫ БЮДЖЕТА САБАЕВСКОГО СЕЛЬСКОГО ПОСЕЛЕНИЯ РЕСПУБЛИКИ МОРДОВИЯ НА 2023 ГОД И НА ПЛАНОВЫЙ ПЕРИОД 2024 И 2025 ГОДОВ
</t>
  </si>
  <si>
    <t>(тыс. рублей)</t>
  </si>
  <si>
    <t>Код</t>
  </si>
  <si>
    <t>Наименование</t>
  </si>
  <si>
    <t>Сумма</t>
  </si>
  <si>
    <t>2023 год</t>
  </si>
  <si>
    <t>2024 год</t>
  </si>
  <si>
    <t>2025 год</t>
  </si>
  <si>
    <t>3</t>
  </si>
  <si>
    <t>4</t>
  </si>
  <si>
    <t>5</t>
  </si>
  <si>
    <t>85000000000000000</t>
  </si>
  <si>
    <t>ДОХОДЫ БЮДЖЕТА -ВСЕГО</t>
  </si>
  <si>
    <t>10000000000000000</t>
  </si>
  <si>
    <t>НАЛОГОВЫЕ И НЕНАЛОГОВЫЕ  ДОХОДЫ</t>
  </si>
  <si>
    <t>10100000000000000</t>
  </si>
  <si>
    <t>НАЛОГИ НА ПРИБЫЛЬ, ДОХОДЫ</t>
  </si>
  <si>
    <t>10102000010000110</t>
  </si>
  <si>
    <t>Налог на доходы физических лиц</t>
  </si>
  <si>
    <t>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</si>
  <si>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</si>
  <si>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</si>
  <si>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</si>
  <si>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10600000000000000</t>
  </si>
  <si>
    <t>НАЛОГ НА ИМУЩЕСТВО</t>
  </si>
  <si>
    <t>10601000000000110</t>
  </si>
  <si>
    <t>Налог на имущество физических лиц</t>
  </si>
  <si>
    <t>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</si>
  <si>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</si>
  <si>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</si>
  <si>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</si>
  <si>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10606000000000110</t>
  </si>
  <si>
    <t xml:space="preserve">ЗЕМЕЛЬНЫЙ НАЛОГ </t>
  </si>
  <si>
    <t>10606033100000110</t>
  </si>
  <si>
    <t>Земельный налог с организаций</t>
  </si>
  <si>
    <t>10606040000000110</t>
  </si>
  <si>
    <t>Земельный налог с физических лиц</t>
  </si>
  <si>
    <t>10606043100000110</t>
  </si>
  <si>
    <t>Земельный налог с физических лиц, обладающих земельным участком, расположенным в границах сельских поселений</t>
  </si>
  <si>
    <t>10606043101000110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</si>
  <si>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</si>
  <si>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20200000000000000</t>
  </si>
  <si>
    <t>Безвозмездные поступления от других бюджетов бюджетной системы Российской Федерации</t>
  </si>
  <si>
    <t>20210000000000150</t>
  </si>
  <si>
    <t xml:space="preserve"> Дотации бюджетам бюджетной системы Российской Федерации</t>
  </si>
  <si>
    <t>20215001000000150</t>
  </si>
  <si>
    <t>Дотации на выравнивание бюджетной обеспеченности</t>
  </si>
  <si>
    <t>20215001100000150</t>
  </si>
  <si>
    <t>Дотации бюджетам сельских поселений на выравнивание  бюджетной обеспеченности</t>
  </si>
  <si>
    <t>20215002100000150</t>
  </si>
  <si>
    <t>Дотации бюджетам сельских поселений на поддержку мер по обеспечению сбалансированности бюджетов</t>
  </si>
  <si>
    <t>20220000000000150</t>
  </si>
  <si>
    <t>Субсидии бюджета бюджетной системы (межбюджетные субсидии)</t>
  </si>
  <si>
    <t>20230000000000150</t>
  </si>
  <si>
    <t>Субвенции от других бюджетов бюджетной системы Российской Федерации</t>
  </si>
  <si>
    <t>20235118000000150</t>
  </si>
  <si>
    <t>Субвенции бюджетам на осуществление первичного воинского учета на территориях, где отсутствуют военные комиссариаты</t>
  </si>
  <si>
    <t>20235118100000150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</si>
  <si>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</si>
  <si>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20230024000000150</t>
  </si>
  <si>
    <t>Субвенции бюджетам муниципальных районов на выполнение передаваемых полномочий субъектов Российской Федерации</t>
  </si>
  <si>
    <t>20230024100000150</t>
  </si>
  <si>
    <t xml:space="preserve">Субвенция на реализацию госполномочий по определению перечня должностных лиц, уполномоченных составлять протоколы об административных правонарушениях </t>
  </si>
  <si>
    <t>20240000000000150</t>
  </si>
  <si>
    <t>Иные межбюджетные транферты</t>
  </si>
  <si>
    <t>20240014000000150</t>
  </si>
  <si>
    <t xml:space="preserve">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</si>
  <si>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20240014100000150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</si>
  <si>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</si>
  <si>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ВЕДОМСТВЕННАЯ СТРУКТУРА 
РАСХОДОВ БЮДЖЕТА САБАЕВСКОГО СЕЛЬСКОГО ПОСЕЛЕНИЯ НА 2023 ГОД И НА ПЛАНОВЫЙ ПЕРИОД 2024 И 2025 ГОДОВ</t>
  </si>
  <si>
    <t>Адм</t>
  </si>
  <si>
    <t>Рз</t>
  </si>
  <si>
    <t>Прз</t>
  </si>
  <si>
    <t>Цср</t>
  </si>
  <si>
    <t>Вр</t>
  </si>
  <si>
    <t>1</t>
  </si>
  <si>
    <t>6</t>
  </si>
  <si>
    <t>7</t>
  </si>
  <si>
    <t>8</t>
  </si>
  <si>
    <t>9</t>
  </si>
  <si>
    <t>10</t>
  </si>
  <si>
    <t>11</t>
  </si>
  <si>
    <t>12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</si>
  <si>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</si>
  <si>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</si>
  <si>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</si>
  <si>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</si>
  <si>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</si>
  <si>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Обеспечение  деятельности  администрации Сабаевского сельского поселения Кочкуровского муниципального района Республики Мордовия</t>
  </si>
  <si>
    <t>Глава Сабаевского сельского поселения Кочкуровского муниципального района Республики Мордовия</t>
  </si>
  <si>
    <t>00</t>
  </si>
  <si>
    <t xml:space="preserve">Расходы на выплаты по оплате труда высшего должностного лица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</si>
  <si>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</si>
  <si>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</si>
  <si>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глава 1,2 статья</t>
  </si>
  <si>
    <t>Субсидии на софинансирование расходных обязательств поселений</t>
  </si>
  <si>
    <t>65</t>
  </si>
  <si>
    <t>44205</t>
  </si>
  <si>
    <t>Субсидии на софинансирование расходных обязательст по финансовому обеспечению деятельности органов местного самоуправления и муниципальных учреждений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</si>
  <si>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</si>
  <si>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</si>
  <si>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Обеспечение  деятельности  администрации  Сабаевского сельского поселения Кочкуровского муниципального района Республики Мордовия</t>
  </si>
  <si>
    <t>Непрограммные расходы в рамках обеспечения деятельности администрации Сабаевского сельского поселения Кочкуровского муниципального района Республики Мордовия</t>
  </si>
  <si>
    <t xml:space="preserve">Расходы на выплаты по оплате труда работников органов местного самоуправления </t>
  </si>
  <si>
    <t>41110</t>
  </si>
  <si>
    <t>аппарат, 1,2 статья</t>
  </si>
  <si>
    <t xml:space="preserve">Расходы на обеспечение функций органов местного самоуправления 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</si>
  <si>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</si>
  <si>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</si>
  <si>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</si>
  <si>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расходы</t>
  </si>
  <si>
    <t>Иные бюджетные ассигнования</t>
  </si>
  <si>
    <t>Уплата налогов, сборов и иных платежей</t>
  </si>
  <si>
    <t>налоги</t>
  </si>
  <si>
    <t>44200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</si>
  <si>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</si>
  <si>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</si>
  <si>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</si>
  <si>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>Обеспечение  деятельности  финансовых, налоговых и таможенных органов и органов финансового (финансово-бюджетного) надзора</t>
  </si>
  <si>
    <t>06</t>
  </si>
  <si>
    <t>Непрограммные расходы главных распорядителей бюджетных средств местного бюджета</t>
  </si>
  <si>
    <t>89</t>
  </si>
  <si>
    <t>Непрограммные расходы в рамках обеспечения деятельности главных распорядителей бюджетных средств местного бюджета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</si>
  <si>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</si>
  <si>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44501</t>
  </si>
  <si>
    <t>Межбюджетные трансферты</t>
  </si>
  <si>
    <t>Иныемежбюджетные трансферты</t>
  </si>
  <si>
    <t>Резервные фонды</t>
  </si>
  <si>
    <t>Резервный фонд администрации  Сабаевского сельского поселения Кочкуровского муниципального района Республики Мордовия</t>
  </si>
  <si>
    <t>41180</t>
  </si>
  <si>
    <t>Резервные средства</t>
  </si>
  <si>
    <t>Национальная оборона</t>
  </si>
  <si>
    <t>Мобилизационная и вневойсковая подготовка</t>
  </si>
  <si>
    <t>03</t>
  </si>
  <si>
    <t>Осуществление  государственных полномочий Российско Федерации  по первичному воинскому учету на территориях, где отсутствуют военные комиссариаты</t>
  </si>
  <si>
    <t>51180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</si>
  <si>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</si>
  <si>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</si>
  <si>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Непрограммные расходы главных распорядителей бюджетных средств Республики Мордовия</t>
  </si>
  <si>
    <t>Непрограммные расходы в рамках обеспечения деятельности главных распорядителей бюджетных средств Республики Мордовия</t>
  </si>
  <si>
    <t>Мероприятия по обеспечению пожарной безопасности</t>
  </si>
  <si>
    <t>42120</t>
  </si>
  <si>
    <t>Национальная экономика</t>
  </si>
  <si>
    <t>Дорожное хозяйство (дорожные фонды)</t>
  </si>
  <si>
    <t>09</t>
  </si>
  <si>
    <t xml:space="preserve">Программа «Комплексное развитие транспортной инфраструктуры Сабаевского сельского поселения
Кочкуровского муниципального района Республики Мордовия на 2021-2028 годы» </t>
  </si>
  <si>
    <t>13</t>
  </si>
  <si>
    <t>0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</si>
  <si>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</si>
  <si>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44102</t>
  </si>
  <si>
    <t>Другие вопросы в области национальной экономики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</si>
  <si>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</si>
  <si>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>44107</t>
  </si>
  <si>
    <t>Жилищно-коммунальное хозяйство</t>
  </si>
  <si>
    <t>05</t>
  </si>
  <si>
    <t>Коммунальное хозяйство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</si>
  <si>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</si>
  <si>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</si>
  <si>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</si>
  <si>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</si>
  <si>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Благоустройство</t>
  </si>
  <si>
    <t>Уличное освещений</t>
  </si>
  <si>
    <t>43010</t>
  </si>
  <si>
    <t>Прочие мероприятия по благоустройству</t>
  </si>
  <si>
    <t>43040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</si>
  <si>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</si>
  <si>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44105</t>
  </si>
  <si>
    <t>Культура, кинематография</t>
  </si>
  <si>
    <t>08</t>
  </si>
  <si>
    <t>Культура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</si>
  <si>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</si>
  <si>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</si>
  <si>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Социальная политика</t>
  </si>
  <si>
    <t>Пенсионное обеспечение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</si>
  <si>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</si>
  <si>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</si>
  <si>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</si>
  <si>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300</t>
  </si>
  <si>
    <t>Публичные нормативные социальные выплаты гражданам</t>
  </si>
  <si>
    <t>310</t>
  </si>
  <si>
    <t>Условно утвержденные расходы</t>
  </si>
  <si>
    <t>РАСПРЕДЕЛЕНИЕ 
БЮДЖЕТНЫХ АССИГНОВАНИЙ БЮДЖЕТА САБАЕВСКОГО СЕЛЬСКОГО ПОСЕЛЕНИЯ ПО РАЗДЕЛАМ, ПОДРАЗДЕЛАМ, ЦЕЛЕВЫМ СТАТЬЯМ (МУНИЦИПАЛЬНЫМ ПРОГРАММАМ И НЕПРОГРАМНЫМ НАПРАВЛЕНИЯМ ДЕЯТЕЛЬНОСТИ) , ГРУППАМ  (ГРУППАМ И ПОДГРУППАМ) ВИДОВ РАСХОДОВ КЛАССИФИКАЦИИ РАСХОДОВ БЮДЖЕТОВ  НА 2023 ГОД И НА ПЛАНОВЫЙ ПЕРИОД 2024 И 2025 ГОДОВ</t>
  </si>
  <si>
    <t>Иные межбюджетные трансферты на софинансирование расходных обязательств поселений</t>
  </si>
  <si>
    <t>РАСПРЕДЕЛЕНИЕ 
БЮДЖЕТНЫХ АССИГНОВАНИЙ БЮДЖЕТА САБАЕВСКОГО СЕЛЬСКОГО ПОСЕЛЕНИЯ ПО ЦЕЛЕВЫМ СТАТЬЯМ (МУНИЦИПАЛЬНЫМ ПРОГРАММАМ И НЕПРОГРАМНЫМ НАПРАВЛЕНИЯМ ДЕЯТЕЛЬНОСТИ) 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</si>
  <si>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Администрация Сабаевского сельского поселения Кочкуровского муниципального района</t>
  </si>
  <si>
    <t>Администрация Сабаевского  сельского поселения Кочкуровского муниципального района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</si>
  <si>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</t>
  </si>
  <si>
    <t>240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</si>
  <si>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</t>
  </si>
  <si>
    <t>РАСПРЕДЕЛЕНИЕ 
БЮДЖЕТНЫХ АССИГНОВАНИЙ БЮДЖЕТА САБАЕВСКОГО СЕЛЬСКОГО ПОСЕЛЕНИЯ НА ОСУЩЕСТВЛЕНИЕ БЮДЖЕТНЫХ ИНВЕСТИЦИЙ В ФОРМЕ КАПИТАЛЬНЫХ ВЛОЖЕНИЙ В ОБЪЕКТЫ МУНИЦИПАЛЬНОЙ СОБСТВЕННОСТИ 
НА 2023 ГОД И НА ПЛАНОВЫЙ ПЕРИОД 2024 И 2025 ГОДОВ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</si>
  <si>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</si>
  <si>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РАСПРЕДЕЛЕНИЕ 
ИНЫХ МЕЖБЮДЖЕТНЫХ ТРАНСФЕРТОВ САБАЕВСКОГО СЕЛЬСКОГО ПОСЕЛЕНИЯ
НА 2023 ГОД И НА ПЛАНОВЫЙ ПЕРИОД 2024 И 2025 ГОДОВ</t>
  </si>
  <si>
    <t>Сумма (тыс. руб.)</t>
  </si>
  <si>
    <t>2</t>
  </si>
  <si>
    <t>Составление проекта бюджета, исполнение бюджета,осуществление конроля за его исполнение, составление отчета об исполнении бюджета сельского поселения</t>
  </si>
  <si>
    <t>ИСТОЧНИКИ 
ВНУТРЕННЕГО ФИНАНСИРОВАНИЯ ДЕФИЦИТА БЮДЖЕТА САБАЕВСКОГО  СЕЛЬСКОГО ПОСЕЛЕНИЯ НА 2023 ГОД И НА ПЛАНОВЫЙ ПЕРИОД 2024 и 2025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</si>
  <si>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</si>
  <si>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2022 год</t>
  </si>
  <si>
    <t>000 01 00 00 00 00 0000 000</t>
  </si>
  <si>
    <t>ИСТОЧНИКИ ВНУТРЕННЕГО ФИНАНСИРОВАНИЯ ДЕФИЦИТОВ БЮДЖЕТОВ</t>
  </si>
  <si>
    <t>000 01 03 00 00 00 0000 000</t>
  </si>
  <si>
    <t>Бюджетные кредиты  из других бюджетов бюджетной системы Российской Федерации</t>
  </si>
  <si>
    <t>000 01 03 01  00 00 0000 000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</si>
  <si>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</si>
  <si>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000 01 03 01000100000810</t>
  </si>
  <si>
    <t>Погашение бюджетами сельских поселений  кредитов от других бюджетов бюджетной системы  Российской Федерации в валюте Российской Федерации</t>
  </si>
  <si>
    <t>000 01 05 00 00 00 0000 000</t>
  </si>
  <si>
    <t xml:space="preserve">Изменение остатков средств на счетах по учету средств бюджета </t>
  </si>
  <si>
    <t>000 01 05 00 00 00 0000 500</t>
  </si>
  <si>
    <t xml:space="preserve">Увеличение остатков средств бюджетов </t>
  </si>
  <si>
    <t>000 01 05 02 01 00 0000 510</t>
  </si>
  <si>
    <t xml:space="preserve">Увеличение прочих остатков денежных средств бюджетов </t>
  </si>
  <si>
    <t>000 01 05 02 01 10 0000 510</t>
  </si>
  <si>
    <t xml:space="preserve">Увеличение прочих остатков денежных средств бюджетов муниципальных районов </t>
  </si>
  <si>
    <t>000 01 05 00 00 00 0000 600</t>
  </si>
  <si>
    <t xml:space="preserve">Уменьшение остатков средств бюджетов </t>
  </si>
  <si>
    <t>000 01 05 02 01 00 0000 610</t>
  </si>
  <si>
    <t xml:space="preserve">Уменьшение прочих остатков денежных средств бюджетов </t>
  </si>
  <si>
    <t>000 01 05 02 01 10 0000 610</t>
  </si>
  <si>
    <t xml:space="preserve">Уменьшение прочих остатков денежных средств бюджетов муниципальных районов </t>
  </si>
  <si>
    <t>Приложение 8</t>
  </si>
  <si>
    <t xml:space="preserve">Сабаевского сельского поселения Кочкуровского муниципального района </t>
  </si>
  <si>
    <t xml:space="preserve">Республики Мордовия «О бюджете Сабаевского сельского поселения  </t>
  </si>
  <si>
    <t>на 2023 год и на плановый период 2024 и 2025 годов"</t>
  </si>
  <si>
    <t>от _______2022 г. №_______</t>
  </si>
  <si>
    <t xml:space="preserve">ПРОГРАММА 
МУНИЦИПАЛЬНЫХ ВНУТРЕННИХ ЗАИМСТВОВАНИЙ САБАЕВСКОГО СЕЛЬСКОГО ПОСЕЛЕНИЯ КОЧКУРОВСКОГО МУНИЦИПАЛЬНОГО РАЙОНА  РЕСПУБЛИКИ МОРДОВИЯ НА 2023 ГОД И НА ПЛАНОВЫЙ ПЕРИОД 2024 И 2025 ГОДОВ </t>
  </si>
  <si>
    <t>№ п/п</t>
  </si>
  <si>
    <t>Виды заимствований</t>
  </si>
  <si>
    <t>Сумма (тыс. рублей)</t>
  </si>
  <si>
    <t>Кредиты кредитных организаций в валюте Российской Федерации Федерации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</si>
  <si>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</si>
  <si>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</si>
  <si>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</si>
  <si>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Обеспечение проведения выборов и референдумов</t>
  </si>
  <si>
    <t>07</t>
  </si>
  <si>
    <t>Проведение выборов  депутатов Совета депутатов Кочкуровского сельского поселения Кочкуровского муниципального района Республики Мордовия</t>
  </si>
  <si>
    <t>41130</t>
  </si>
  <si>
    <t>Специальные расходы</t>
  </si>
  <si>
    <t>Проведение выборов  депутатов Совета депутатов Сабаевского сельского поселения Кочкуровского муниципального района Республики Мордовия</t>
  </si>
  <si>
    <t>920</t>
  </si>
  <si>
    <t>Основное мероприятие "обеспечение сохранности автомобильных дорог местного значения путем выполнения эксплуатационных и ремонтных мероприятий; ямочный ремонт, разметка дорог, установка дорожных знаков, обкашивание дорожных обочин, очистка дорог от снега."</t>
  </si>
  <si>
    <t>0 1</t>
  </si>
  <si>
    <t xml:space="preserve">Приложение 1
к  решению  Совета депутатов
Сабаевского  сельского поселения  «О бюджете Сабаевского  сельского поселения  на 2023 год и на плановый период 2024 и 2025 годов»                                                                                                   от  __________г №_____
</t>
  </si>
  <si>
    <t xml:space="preserve">Приложение 2
к  решению  Совета депутатов
Сабаевского  сельского поселения  «О бюджете Сабаевского  сельского поселения  на 2023 год и на плановый период 2024 и 2025 годов»                                                                                                   от  __________г №_____
</t>
  </si>
  <si>
    <t xml:space="preserve">Приложение 3
к  решению  Совета депутатов
Сабаевского  сельского поселения  «О бюджете Сабаевского  сельского поселения  на 2023 год и на плановый период 2024 и 2025 годов»                                                                                                   от  __________г №_____
</t>
  </si>
  <si>
    <t xml:space="preserve">Приложение 4
к  решению  Совета депутатов
Сабаевского  сельского поселения  «О бюджете Сабаевского  сельского поселения  на 2023 год и на плановый период 2024 и 2025 годов»                                                                                                   от  __________г №_____
</t>
  </si>
  <si>
    <t xml:space="preserve">Приложение 1
к  решению Совета депутатов
Сабаевского  сельского поселения  «О бюджете Сабаевского  сельского поселения  на 2023 год и на плановый период 2024 и 2025 годов»                                                                                                   от  __________г №_____
</t>
  </si>
  <si>
    <t xml:space="preserve">Приложение 6
к  решению   Совета депутатов
Сабаевского  сельского поселения  «О бюджете Сабаевского  сельского поселения  на 2023 год и на плановый период 2024 и 2025 годов»                                                                                                   от  __________г №_____
</t>
  </si>
  <si>
    <t xml:space="preserve">Приложение 7
к  решению   Совета депутатов
Сабаевского  сельского поселения  «О бюджете Сабаевского  сельского поселения  на 2023 год и на плановый период 2024 и 2025 годов»                                                                                                   от  __________г №_____
</t>
  </si>
  <si>
    <t>к решению  Совета депутатов</t>
  </si>
  <si>
    <t>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</si>
</sst>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&quot;р.&quot;_-;\-* #,##0.00&quot;р.&quot;_-;_-* \-??&quot;р.&quot;_-;_-@_-"/>
    <numFmt numFmtId="165" formatCode="#,##0.0"/>
    <numFmt numFmtId="166" formatCode="0.0"/>
    <numFmt numFmtId="167" formatCode="#,##0.00_ ;\-#,##0.00\ "/>
  </numFmts>
  <fonts count="28" x14ac:knownFonts="1">
    <font>
      <sz val="10"/>
      <color rgb="FF000000"/>
      <name val="Times New Roman"/>
      <charset val="204"/>
    </font>
    <font>
      <sz val="10"/>
      <name val="Arial Cyr"/>
      <charset val="204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Verdana"/>
      <family val="2"/>
      <charset val="204"/>
    </font>
    <font>
      <b/>
      <sz val="12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sz val="11.5"/>
      <color rgb="FF000000"/>
      <name val="Times New Roman"/>
      <family val="1"/>
      <charset val="204"/>
    </font>
    <font>
      <b/>
      <sz val="11.5"/>
      <color rgb="FF000000"/>
      <name val="Times New Roman"/>
      <family val="1"/>
      <charset val="204"/>
    </font>
    <font>
      <b/>
      <sz val="11.5"/>
      <name val="Times New Roman"/>
      <family val="1"/>
      <charset val="204"/>
    </font>
    <font>
      <sz val="10"/>
      <name val="Times New Roman"/>
      <family val="1"/>
      <charset val="1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164" fontId="0" fillId="0" borderId="0">
      <alignment vertical="top" wrapText="1"/>
    </xf>
    <xf numFmtId="0" fontId="4" fillId="0" borderId="0"/>
  </cellStyleXfs>
  <cellXfs count="242">
    <xf numFmtId="164" fontId="0" fillId="0" borderId="0" xfId="0">
      <alignment vertical="top" wrapText="1"/>
    </xf>
    <xf numFmtId="164" fontId="5" fillId="0" borderId="0" xfId="1" applyNumberFormat="1" applyFont="1" applyAlignment="1">
      <alignment horizontal="left"/>
    </xf>
    <xf numFmtId="164" fontId="5" fillId="0" borderId="0" xfId="1" applyNumberFormat="1" applyFont="1" applyAlignment="1"/>
    <xf numFmtId="164" fontId="5" fillId="2" borderId="0" xfId="1" applyNumberFormat="1" applyFont="1" applyFill="1" applyAlignment="1"/>
    <xf numFmtId="165" fontId="5" fillId="2" borderId="0" xfId="1" applyNumberFormat="1" applyFont="1" applyFill="1" applyAlignment="1"/>
    <xf numFmtId="164" fontId="6" fillId="0" borderId="0" xfId="1" applyNumberFormat="1" applyFont="1" applyAlignment="1"/>
    <xf numFmtId="165" fontId="5" fillId="2" borderId="0" xfId="1" applyNumberFormat="1" applyFont="1" applyFill="1" applyBorder="1" applyAlignment="1">
      <alignment horizontal="left" vertical="top" wrapText="1"/>
    </xf>
    <xf numFmtId="164" fontId="8" fillId="0" borderId="0" xfId="1" applyNumberFormat="1" applyFont="1" applyAlignment="1">
      <alignment horizontal="left" wrapText="1"/>
    </xf>
    <xf numFmtId="164" fontId="8" fillId="0" borderId="0" xfId="1" applyNumberFormat="1" applyFont="1" applyAlignment="1">
      <alignment horizontal="center"/>
    </xf>
    <xf numFmtId="164" fontId="8" fillId="2" borderId="0" xfId="1" applyNumberFormat="1" applyFont="1" applyFill="1" applyAlignment="1">
      <alignment horizontal="center"/>
    </xf>
    <xf numFmtId="165" fontId="5" fillId="2" borderId="0" xfId="1" applyNumberFormat="1" applyFont="1" applyFill="1" applyAlignment="1">
      <alignment horizontal="right"/>
    </xf>
    <xf numFmtId="165" fontId="8" fillId="2" borderId="2" xfId="1" applyNumberFormat="1" applyFont="1" applyFill="1" applyBorder="1" applyAlignment="1">
      <alignment horizontal="center" vertical="center"/>
    </xf>
    <xf numFmtId="164" fontId="5" fillId="0" borderId="0" xfId="1" applyNumberFormat="1" applyFont="1" applyBorder="1" applyAlignment="1"/>
    <xf numFmtId="49" fontId="8" fillId="0" borderId="2" xfId="1" applyNumberFormat="1" applyFont="1" applyBorder="1" applyAlignment="1">
      <alignment horizontal="center"/>
    </xf>
    <xf numFmtId="49" fontId="8" fillId="2" borderId="2" xfId="1" applyNumberFormat="1" applyFont="1" applyFill="1" applyBorder="1" applyAlignment="1">
      <alignment horizontal="center"/>
    </xf>
    <xf numFmtId="49" fontId="5" fillId="0" borderId="0" xfId="1" applyNumberFormat="1" applyFont="1" applyBorder="1" applyAlignment="1"/>
    <xf numFmtId="49" fontId="8" fillId="0" borderId="2" xfId="0" applyNumberFormat="1" applyFont="1" applyBorder="1" applyAlignment="1">
      <alignment horizontal="left"/>
    </xf>
    <xf numFmtId="164" fontId="8" fillId="0" borderId="2" xfId="0" applyFont="1" applyBorder="1" applyAlignment="1">
      <alignment horizontal="left" wrapText="1"/>
    </xf>
    <xf numFmtId="165" fontId="8" fillId="2" borderId="2" xfId="0" applyNumberFormat="1" applyFont="1" applyFill="1" applyBorder="1" applyAlignment="1">
      <alignment horizontal="right"/>
    </xf>
    <xf numFmtId="164" fontId="5" fillId="0" borderId="2" xfId="0" applyFont="1" applyBorder="1" applyAlignment="1">
      <alignment horizontal="left" wrapText="1"/>
    </xf>
    <xf numFmtId="49" fontId="8" fillId="0" borderId="2" xfId="0" applyNumberFormat="1" applyFont="1" applyBorder="1" applyAlignment="1">
      <alignment horizontal="left"/>
    </xf>
    <xf numFmtId="49" fontId="5" fillId="0" borderId="2" xfId="0" applyNumberFormat="1" applyFont="1" applyBorder="1" applyAlignment="1">
      <alignment horizontal="left"/>
    </xf>
    <xf numFmtId="0" fontId="5" fillId="0" borderId="2" xfId="0" applyNumberFormat="1" applyFont="1" applyBorder="1" applyAlignment="1">
      <alignment horizontal="left" vertical="center" wrapText="1"/>
    </xf>
    <xf numFmtId="165" fontId="5" fillId="2" borderId="2" xfId="0" applyNumberFormat="1" applyFont="1" applyFill="1" applyBorder="1" applyAlignment="1">
      <alignment horizontal="right"/>
    </xf>
    <xf numFmtId="0" fontId="5" fillId="0" borderId="2" xfId="0" applyNumberFormat="1" applyFont="1" applyBorder="1" applyAlignment="1">
      <alignment horizontal="left" vertical="center" wrapText="1"/>
    </xf>
    <xf numFmtId="2" fontId="5" fillId="2" borderId="3" xfId="0" applyNumberFormat="1" applyFont="1" applyFill="1" applyBorder="1" applyAlignment="1">
      <alignment horizontal="right"/>
    </xf>
    <xf numFmtId="0" fontId="5" fillId="0" borderId="4" xfId="0" applyNumberFormat="1" applyFont="1" applyBorder="1" applyAlignment="1">
      <alignment horizontal="left" vertical="center" wrapText="1"/>
    </xf>
    <xf numFmtId="2" fontId="5" fillId="2" borderId="2" xfId="0" applyNumberFormat="1" applyFont="1" applyFill="1" applyBorder="1" applyAlignment="1">
      <alignment horizontal="right"/>
    </xf>
    <xf numFmtId="2" fontId="5" fillId="2" borderId="2" xfId="1" applyNumberFormat="1" applyFont="1" applyFill="1" applyBorder="1" applyAlignment="1">
      <alignment horizontal="right"/>
    </xf>
    <xf numFmtId="49" fontId="8" fillId="0" borderId="2" xfId="0" applyNumberFormat="1" applyFont="1" applyBorder="1" applyAlignment="1">
      <alignment horizontal="left" wrapText="1"/>
    </xf>
    <xf numFmtId="0" fontId="8" fillId="0" borderId="2" xfId="0" applyNumberFormat="1" applyFont="1" applyBorder="1" applyAlignment="1">
      <alignment horizontal="left" vertical="center" wrapText="1"/>
    </xf>
    <xf numFmtId="165" fontId="8" fillId="2" borderId="1" xfId="0" applyNumberFormat="1" applyFont="1" applyFill="1" applyBorder="1" applyAlignment="1">
      <alignment horizontal="right"/>
    </xf>
    <xf numFmtId="49" fontId="5" fillId="0" borderId="2" xfId="0" applyNumberFormat="1" applyFont="1" applyBorder="1" applyAlignment="1">
      <alignment horizontal="left" wrapText="1"/>
    </xf>
    <xf numFmtId="49" fontId="2" fillId="0" borderId="2" xfId="0" applyNumberFormat="1" applyFont="1" applyBorder="1" applyAlignment="1">
      <alignment horizontal="left" wrapText="1"/>
    </xf>
    <xf numFmtId="2" fontId="5" fillId="2" borderId="4" xfId="0" applyNumberFormat="1" applyFont="1" applyFill="1" applyBorder="1" applyAlignment="1">
      <alignment horizontal="right"/>
    </xf>
    <xf numFmtId="49" fontId="2" fillId="0" borderId="4" xfId="0" applyNumberFormat="1" applyFont="1" applyBorder="1" applyAlignment="1">
      <alignment horizontal="left" wrapText="1"/>
    </xf>
    <xf numFmtId="49" fontId="8" fillId="0" borderId="2" xfId="1" applyNumberFormat="1" applyFont="1" applyBorder="1" applyAlignment="1">
      <alignment horizontal="left"/>
    </xf>
    <xf numFmtId="0" fontId="8" fillId="0" borderId="2" xfId="1" applyNumberFormat="1" applyFont="1" applyBorder="1" applyAlignment="1">
      <alignment horizontal="left" wrapText="1"/>
    </xf>
    <xf numFmtId="165" fontId="8" fillId="2" borderId="2" xfId="1" applyNumberFormat="1" applyFont="1" applyFill="1" applyBorder="1"/>
    <xf numFmtId="49" fontId="5" fillId="2" borderId="2" xfId="1" applyNumberFormat="1" applyFont="1" applyFill="1" applyBorder="1" applyAlignment="1">
      <alignment horizontal="left"/>
    </xf>
    <xf numFmtId="0" fontId="5" fillId="0" borderId="2" xfId="1" applyNumberFormat="1" applyFont="1" applyBorder="1" applyAlignment="1">
      <alignment horizontal="left" wrapText="1"/>
    </xf>
    <xf numFmtId="165" fontId="5" fillId="2" borderId="2" xfId="1" applyNumberFormat="1" applyFont="1" applyFill="1" applyBorder="1"/>
    <xf numFmtId="49" fontId="5" fillId="2" borderId="3" xfId="1" applyNumberFormat="1" applyFont="1" applyFill="1" applyBorder="1" applyAlignment="1">
      <alignment horizontal="left"/>
    </xf>
    <xf numFmtId="0" fontId="5" fillId="0" borderId="3" xfId="1" applyNumberFormat="1" applyFont="1" applyBorder="1" applyAlignment="1">
      <alignment horizontal="left" wrapText="1"/>
    </xf>
    <xf numFmtId="165" fontId="5" fillId="2" borderId="3" xfId="1" applyNumberFormat="1" applyFont="1" applyFill="1" applyBorder="1"/>
    <xf numFmtId="49" fontId="5" fillId="0" borderId="2" xfId="1" applyNumberFormat="1" applyFont="1" applyBorder="1" applyAlignment="1">
      <alignment horizontal="left"/>
    </xf>
    <xf numFmtId="49" fontId="2" fillId="0" borderId="2" xfId="0" applyNumberFormat="1" applyFont="1" applyBorder="1" applyAlignment="1">
      <alignment wrapText="1"/>
    </xf>
    <xf numFmtId="164" fontId="2" fillId="0" borderId="2" xfId="0" applyFont="1" applyBorder="1" applyAlignment="1">
      <alignment wrapText="1"/>
    </xf>
    <xf numFmtId="49" fontId="2" fillId="0" borderId="2" xfId="0" applyNumberFormat="1" applyFont="1" applyBorder="1" applyAlignment="1">
      <alignment vertical="top" wrapText="1"/>
    </xf>
    <xf numFmtId="2" fontId="5" fillId="2" borderId="2" xfId="1" applyNumberFormat="1" applyFont="1" applyFill="1" applyBorder="1"/>
    <xf numFmtId="0" fontId="5" fillId="0" borderId="2" xfId="1" applyNumberFormat="1" applyFont="1" applyBorder="1" applyAlignment="1">
      <alignment wrapText="1"/>
    </xf>
    <xf numFmtId="49" fontId="5" fillId="2" borderId="1" xfId="1" applyNumberFormat="1" applyFont="1" applyFill="1" applyBorder="1" applyAlignment="1">
      <alignment horizontal="left"/>
    </xf>
    <xf numFmtId="0" fontId="5" fillId="0" borderId="1" xfId="1" applyNumberFormat="1" applyFont="1" applyBorder="1" applyAlignment="1">
      <alignment wrapText="1"/>
    </xf>
    <xf numFmtId="2" fontId="5" fillId="0" borderId="1" xfId="1" applyNumberFormat="1" applyFont="1" applyBorder="1"/>
    <xf numFmtId="164" fontId="0" fillId="0" borderId="0" xfId="0" applyFont="1" applyAlignment="1">
      <alignment vertical="top" wrapText="1"/>
    </xf>
    <xf numFmtId="164" fontId="0" fillId="0" borderId="0" xfId="0">
      <alignment vertical="top" wrapText="1"/>
    </xf>
    <xf numFmtId="0" fontId="0" fillId="0" borderId="0" xfId="0" applyNumberFormat="1" applyFont="1" applyAlignment="1">
      <alignment horizontal="right" vertical="top" wrapText="1"/>
    </xf>
    <xf numFmtId="0" fontId="0" fillId="0" borderId="0" xfId="0" applyNumberFormat="1" applyFont="1" applyAlignment="1">
      <alignment horizontal="left" vertical="top" wrapText="1"/>
    </xf>
    <xf numFmtId="0" fontId="3" fillId="0" borderId="0" xfId="0" applyNumberFormat="1" applyFont="1" applyBorder="1" applyAlignment="1">
      <alignment horizontal="left" vertical="top" wrapText="1"/>
    </xf>
    <xf numFmtId="0" fontId="10" fillId="0" borderId="0" xfId="0" applyNumberFormat="1" applyFont="1" applyAlignment="1">
      <alignment horizontal="center" vertical="top" wrapText="1"/>
    </xf>
    <xf numFmtId="0" fontId="10" fillId="0" borderId="2" xfId="0" applyNumberFormat="1" applyFont="1" applyBorder="1" applyAlignment="1">
      <alignment horizontal="center" vertical="center" wrapText="1"/>
    </xf>
    <xf numFmtId="0" fontId="10" fillId="0" borderId="2" xfId="0" applyNumberFormat="1" applyFont="1" applyBorder="1" applyAlignment="1">
      <alignment horizontal="center" wrapText="1"/>
    </xf>
    <xf numFmtId="0" fontId="11" fillId="0" borderId="2" xfId="0" applyNumberFormat="1" applyFont="1" applyBorder="1" applyAlignment="1">
      <alignment horizontal="left" wrapText="1"/>
    </xf>
    <xf numFmtId="0" fontId="11" fillId="0" borderId="2" xfId="0" applyNumberFormat="1" applyFont="1" applyBorder="1" applyAlignment="1">
      <alignment horizontal="center" wrapText="1"/>
    </xf>
    <xf numFmtId="166" fontId="12" fillId="0" borderId="2" xfId="0" applyNumberFormat="1" applyFont="1" applyBorder="1" applyAlignment="1">
      <alignment horizontal="right" wrapText="1"/>
    </xf>
    <xf numFmtId="0" fontId="12" fillId="0" borderId="2" xfId="0" applyNumberFormat="1" applyFont="1" applyBorder="1" applyAlignment="1">
      <alignment horizontal="left" wrapText="1"/>
    </xf>
    <xf numFmtId="49" fontId="12" fillId="0" borderId="2" xfId="0" applyNumberFormat="1" applyFont="1" applyBorder="1" applyAlignment="1">
      <alignment horizontal="left" wrapText="1"/>
    </xf>
    <xf numFmtId="49" fontId="11" fillId="0" borderId="2" xfId="0" applyNumberFormat="1" applyFont="1" applyBorder="1" applyAlignment="1">
      <alignment horizontal="left" wrapText="1"/>
    </xf>
    <xf numFmtId="166" fontId="11" fillId="0" borderId="2" xfId="0" applyNumberFormat="1" applyFont="1" applyBorder="1" applyAlignment="1">
      <alignment horizontal="right" wrapText="1"/>
    </xf>
    <xf numFmtId="164" fontId="3" fillId="0" borderId="0" xfId="0" applyFont="1" applyBorder="1">
      <alignment vertical="top" wrapText="1"/>
    </xf>
    <xf numFmtId="167" fontId="0" fillId="0" borderId="0" xfId="0" applyNumberFormat="1" applyBorder="1">
      <alignment vertical="top" wrapText="1"/>
    </xf>
    <xf numFmtId="164" fontId="0" fillId="0" borderId="0" xfId="0" applyBorder="1">
      <alignment vertical="top" wrapText="1"/>
    </xf>
    <xf numFmtId="164" fontId="11" fillId="0" borderId="2" xfId="0" applyFont="1" applyBorder="1" applyAlignment="1">
      <alignment wrapText="1"/>
    </xf>
    <xf numFmtId="167" fontId="0" fillId="0" borderId="0" xfId="0" applyNumberFormat="1">
      <alignment vertical="top" wrapText="1"/>
    </xf>
    <xf numFmtId="164" fontId="3" fillId="0" borderId="0" xfId="0" applyFont="1">
      <alignment vertical="top" wrapText="1"/>
    </xf>
    <xf numFmtId="0" fontId="11" fillId="0" borderId="2" xfId="0" applyNumberFormat="1" applyFont="1" applyBorder="1" applyAlignment="1">
      <alignment vertical="top" wrapText="1"/>
    </xf>
    <xf numFmtId="164" fontId="12" fillId="0" borderId="2" xfId="0" applyFont="1" applyBorder="1" applyAlignment="1">
      <alignment horizontal="left" wrapText="1"/>
    </xf>
    <xf numFmtId="49" fontId="12" fillId="0" borderId="5" xfId="0" applyNumberFormat="1" applyFont="1" applyBorder="1" applyAlignment="1">
      <alignment horizontal="left" wrapText="1"/>
    </xf>
    <xf numFmtId="164" fontId="11" fillId="0" borderId="2" xfId="0" applyFont="1" applyBorder="1" applyAlignment="1">
      <alignment horizontal="left" wrapText="1"/>
    </xf>
    <xf numFmtId="49" fontId="11" fillId="0" borderId="5" xfId="0" applyNumberFormat="1" applyFont="1" applyBorder="1" applyAlignment="1">
      <alignment horizontal="left" wrapText="1"/>
    </xf>
    <xf numFmtId="164" fontId="13" fillId="0" borderId="2" xfId="0" applyFont="1" applyBorder="1" applyAlignment="1">
      <alignment wrapText="1"/>
    </xf>
    <xf numFmtId="0" fontId="11" fillId="0" borderId="3" xfId="0" applyNumberFormat="1" applyFont="1" applyBorder="1" applyAlignment="1">
      <alignment horizontal="left" wrapText="1"/>
    </xf>
    <xf numFmtId="0" fontId="12" fillId="0" borderId="3" xfId="1" applyNumberFormat="1" applyFont="1" applyBorder="1" applyAlignment="1">
      <alignment horizontal="left" wrapText="1"/>
    </xf>
    <xf numFmtId="49" fontId="12" fillId="0" borderId="5" xfId="1" applyNumberFormat="1" applyFont="1" applyBorder="1" applyAlignment="1">
      <alignment horizontal="left" wrapText="1"/>
    </xf>
    <xf numFmtId="49" fontId="12" fillId="0" borderId="2" xfId="1" applyNumberFormat="1" applyFont="1" applyBorder="1" applyAlignment="1">
      <alignment horizontal="left" wrapText="1"/>
    </xf>
    <xf numFmtId="0" fontId="12" fillId="0" borderId="2" xfId="1" applyNumberFormat="1" applyFont="1" applyBorder="1" applyAlignment="1">
      <alignment horizontal="left" wrapText="1"/>
    </xf>
    <xf numFmtId="0" fontId="11" fillId="0" borderId="3" xfId="1" applyNumberFormat="1" applyFont="1" applyBorder="1" applyAlignment="1">
      <alignment horizontal="left" wrapText="1"/>
    </xf>
    <xf numFmtId="49" fontId="11" fillId="0" borderId="5" xfId="1" applyNumberFormat="1" applyFont="1" applyBorder="1" applyAlignment="1">
      <alignment horizontal="left" wrapText="1"/>
    </xf>
    <xf numFmtId="49" fontId="11" fillId="0" borderId="2" xfId="1" applyNumberFormat="1" applyFont="1" applyBorder="1" applyAlignment="1">
      <alignment horizontal="left" wrapText="1"/>
    </xf>
    <xf numFmtId="0" fontId="11" fillId="0" borderId="2" xfId="1" applyNumberFormat="1" applyFont="1" applyBorder="1" applyAlignment="1">
      <alignment horizontal="left" wrapText="1"/>
    </xf>
    <xf numFmtId="164" fontId="11" fillId="0" borderId="2" xfId="1" applyNumberFormat="1" applyFont="1" applyBorder="1" applyAlignment="1">
      <alignment horizontal="left" wrapText="1"/>
    </xf>
    <xf numFmtId="166" fontId="3" fillId="0" borderId="2" xfId="0" applyNumberFormat="1" applyFont="1" applyBorder="1" applyAlignment="1">
      <alignment horizontal="right" wrapText="1"/>
    </xf>
    <xf numFmtId="164" fontId="10" fillId="0" borderId="0" xfId="0" applyFont="1">
      <alignment vertical="top" wrapText="1"/>
    </xf>
    <xf numFmtId="0" fontId="11" fillId="0" borderId="1" xfId="0" applyNumberFormat="1" applyFont="1" applyBorder="1" applyAlignment="1">
      <alignment horizontal="left" wrapText="1"/>
    </xf>
    <xf numFmtId="0" fontId="11" fillId="0" borderId="2" xfId="0" applyNumberFormat="1" applyFont="1" applyBorder="1" applyAlignment="1">
      <alignment wrapText="1"/>
    </xf>
    <xf numFmtId="164" fontId="14" fillId="0" borderId="2" xfId="0" applyFont="1" applyBorder="1" applyAlignment="1">
      <alignment horizontal="left" wrapText="1"/>
    </xf>
    <xf numFmtId="49" fontId="12" fillId="0" borderId="2" xfId="0" applyNumberFormat="1" applyFont="1" applyBorder="1" applyAlignment="1">
      <alignment wrapText="1"/>
    </xf>
    <xf numFmtId="49" fontId="11" fillId="0" borderId="3" xfId="0" applyNumberFormat="1" applyFont="1" applyBorder="1" applyAlignment="1">
      <alignment horizontal="left" wrapText="1"/>
    </xf>
    <xf numFmtId="49" fontId="11" fillId="0" borderId="3" xfId="0" applyNumberFormat="1" applyFont="1" applyBorder="1" applyAlignment="1">
      <alignment wrapText="1"/>
    </xf>
    <xf numFmtId="49" fontId="0" fillId="0" borderId="2" xfId="0" applyNumberFormat="1" applyFont="1" applyBorder="1" applyAlignment="1">
      <alignment wrapText="1"/>
    </xf>
    <xf numFmtId="49" fontId="0" fillId="0" borderId="2" xfId="0" applyNumberFormat="1" applyFont="1" applyBorder="1" applyAlignment="1">
      <alignment horizontal="left" wrapText="1"/>
    </xf>
    <xf numFmtId="164" fontId="10" fillId="0" borderId="2" xfId="0" applyFont="1" applyBorder="1" applyAlignment="1">
      <alignment vertical="top" wrapText="1"/>
    </xf>
    <xf numFmtId="1" fontId="10" fillId="0" borderId="2" xfId="0" applyNumberFormat="1" applyFont="1" applyBorder="1" applyAlignment="1">
      <alignment vertical="top" wrapText="1"/>
    </xf>
    <xf numFmtId="166" fontId="10" fillId="0" borderId="2" xfId="0" applyNumberFormat="1" applyFont="1" applyBorder="1" applyAlignment="1">
      <alignment horizontal="right" vertical="top" wrapText="1"/>
    </xf>
    <xf numFmtId="164" fontId="0" fillId="0" borderId="2" xfId="0" applyFont="1" applyBorder="1" applyAlignment="1">
      <alignment vertical="top" wrapText="1"/>
    </xf>
    <xf numFmtId="1" fontId="0" fillId="0" borderId="2" xfId="0" applyNumberFormat="1" applyFont="1" applyBorder="1" applyAlignment="1">
      <alignment vertical="top" wrapText="1"/>
    </xf>
    <xf numFmtId="166" fontId="0" fillId="0" borderId="2" xfId="0" applyNumberFormat="1" applyFont="1" applyBorder="1" applyAlignment="1">
      <alignment horizontal="right" vertical="top" wrapText="1"/>
    </xf>
    <xf numFmtId="1" fontId="0" fillId="0" borderId="2" xfId="0" applyNumberFormat="1" applyFont="1" applyBorder="1" applyAlignment="1">
      <alignment horizontal="right" wrapText="1"/>
    </xf>
    <xf numFmtId="49" fontId="0" fillId="0" borderId="2" xfId="0" applyNumberFormat="1" applyFont="1" applyBorder="1" applyAlignment="1">
      <alignment horizontal="right" wrapText="1"/>
    </xf>
    <xf numFmtId="49" fontId="0" fillId="0" borderId="2" xfId="0" applyNumberFormat="1" applyFont="1" applyBorder="1" applyAlignment="1">
      <alignment vertical="top" wrapText="1"/>
    </xf>
    <xf numFmtId="1" fontId="0" fillId="0" borderId="3" xfId="0" applyNumberFormat="1" applyFont="1" applyBorder="1" applyAlignment="1">
      <alignment vertical="top" wrapText="1"/>
    </xf>
    <xf numFmtId="49" fontId="0" fillId="0" borderId="3" xfId="0" applyNumberFormat="1" applyFont="1" applyBorder="1" applyAlignment="1">
      <alignment vertical="top" wrapText="1"/>
    </xf>
    <xf numFmtId="166" fontId="0" fillId="0" borderId="3" xfId="0" applyNumberFormat="1" applyFont="1" applyBorder="1" applyAlignment="1">
      <alignment horizontal="right" vertical="top" wrapText="1"/>
    </xf>
    <xf numFmtId="166" fontId="0" fillId="0" borderId="2" xfId="0" applyNumberFormat="1" applyBorder="1" applyAlignment="1">
      <alignment horizontal="right" vertical="top" wrapText="1"/>
    </xf>
    <xf numFmtId="164" fontId="15" fillId="0" borderId="2" xfId="0" applyFont="1" applyBorder="1" applyAlignment="1">
      <alignment horizontal="left" wrapText="1"/>
    </xf>
    <xf numFmtId="49" fontId="0" fillId="0" borderId="3" xfId="0" applyNumberFormat="1" applyFont="1" applyBorder="1" applyAlignment="1">
      <alignment horizontal="left" wrapText="1"/>
    </xf>
    <xf numFmtId="166" fontId="3" fillId="0" borderId="2" xfId="0" applyNumberFormat="1" applyFont="1" applyBorder="1" applyAlignment="1">
      <alignment horizontal="right" vertical="top" wrapText="1"/>
    </xf>
    <xf numFmtId="164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horizontal="center" vertical="top" wrapText="1"/>
    </xf>
    <xf numFmtId="49" fontId="10" fillId="0" borderId="2" xfId="0" applyNumberFormat="1" applyFont="1" applyBorder="1" applyAlignment="1">
      <alignment horizontal="center" wrapText="1"/>
    </xf>
    <xf numFmtId="49" fontId="11" fillId="0" borderId="2" xfId="0" applyNumberFormat="1" applyFont="1" applyBorder="1" applyAlignment="1">
      <alignment horizontal="center" wrapText="1"/>
    </xf>
    <xf numFmtId="49" fontId="0" fillId="0" borderId="2" xfId="0" applyNumberFormat="1" applyFont="1" applyBorder="1" applyAlignment="1">
      <alignment horizontal="center" wrapText="1"/>
    </xf>
    <xf numFmtId="1" fontId="0" fillId="0" borderId="2" xfId="0" applyNumberFormat="1" applyFont="1" applyBorder="1" applyAlignment="1">
      <alignment horizontal="left" vertical="top" wrapText="1"/>
    </xf>
    <xf numFmtId="1" fontId="0" fillId="0" borderId="2" xfId="0" applyNumberFormat="1" applyFont="1" applyBorder="1" applyAlignment="1">
      <alignment horizontal="center" vertical="top" wrapText="1"/>
    </xf>
    <xf numFmtId="49" fontId="0" fillId="0" borderId="2" xfId="0" applyNumberFormat="1" applyFont="1" applyBorder="1" applyAlignment="1">
      <alignment horizontal="right" vertical="top" wrapText="1"/>
    </xf>
    <xf numFmtId="2" fontId="0" fillId="0" borderId="2" xfId="0" applyNumberFormat="1" applyFont="1" applyBorder="1" applyAlignment="1">
      <alignment horizontal="right" vertical="top" wrapText="1"/>
    </xf>
    <xf numFmtId="1" fontId="0" fillId="0" borderId="3" xfId="0" applyNumberFormat="1" applyFont="1" applyBorder="1" applyAlignment="1">
      <alignment horizontal="left" vertical="top" wrapText="1"/>
    </xf>
    <xf numFmtId="1" fontId="0" fillId="0" borderId="3" xfId="0" applyNumberFormat="1" applyFont="1" applyBorder="1" applyAlignment="1">
      <alignment horizontal="center" vertical="top" wrapText="1"/>
    </xf>
    <xf numFmtId="49" fontId="0" fillId="0" borderId="3" xfId="0" applyNumberFormat="1" applyFont="1" applyBorder="1" applyAlignment="1">
      <alignment horizontal="right" vertical="top" wrapText="1"/>
    </xf>
    <xf numFmtId="2" fontId="0" fillId="0" borderId="3" xfId="0" applyNumberFormat="1" applyFont="1" applyBorder="1" applyAlignment="1">
      <alignment horizontal="right" vertical="top" wrapText="1"/>
    </xf>
    <xf numFmtId="2" fontId="3" fillId="0" borderId="3" xfId="0" applyNumberFormat="1" applyFont="1" applyBorder="1" applyAlignment="1">
      <alignment horizontal="right" vertical="top" wrapText="1"/>
    </xf>
    <xf numFmtId="2" fontId="0" fillId="0" borderId="2" xfId="0" applyNumberFormat="1" applyFont="1" applyBorder="1" applyAlignment="1">
      <alignment vertical="top" wrapText="1"/>
    </xf>
    <xf numFmtId="2" fontId="0" fillId="0" borderId="2" xfId="0" applyNumberFormat="1" applyBorder="1" applyAlignment="1">
      <alignment vertical="top" wrapText="1"/>
    </xf>
    <xf numFmtId="0" fontId="0" fillId="0" borderId="3" xfId="0" applyNumberFormat="1" applyFont="1" applyBorder="1" applyAlignment="1">
      <alignment wrapText="1"/>
    </xf>
    <xf numFmtId="49" fontId="0" fillId="0" borderId="3" xfId="0" applyNumberFormat="1" applyBorder="1" applyAlignment="1">
      <alignment vertical="top" wrapText="1"/>
    </xf>
    <xf numFmtId="1" fontId="0" fillId="0" borderId="2" xfId="0" applyNumberFormat="1" applyFont="1" applyBorder="1" applyAlignment="1">
      <alignment horizontal="center" wrapText="1"/>
    </xf>
    <xf numFmtId="49" fontId="3" fillId="0" borderId="2" xfId="0" applyNumberFormat="1" applyFont="1" applyBorder="1" applyAlignment="1">
      <alignment horizontal="center" wrapText="1"/>
    </xf>
    <xf numFmtId="49" fontId="11" fillId="0" borderId="2" xfId="1" applyNumberFormat="1" applyFont="1" applyBorder="1" applyAlignment="1">
      <alignment horizontal="center" wrapText="1"/>
    </xf>
    <xf numFmtId="49" fontId="0" fillId="0" borderId="2" xfId="0" applyNumberFormat="1" applyBorder="1" applyAlignment="1">
      <alignment horizontal="center" wrapText="1"/>
    </xf>
    <xf numFmtId="2" fontId="3" fillId="0" borderId="2" xfId="0" applyNumberFormat="1" applyFont="1" applyBorder="1" applyAlignment="1">
      <alignment vertical="top" wrapText="1"/>
    </xf>
    <xf numFmtId="164" fontId="11" fillId="0" borderId="1" xfId="0" applyFont="1" applyBorder="1" applyAlignment="1">
      <alignment wrapText="1"/>
    </xf>
    <xf numFmtId="49" fontId="11" fillId="0" borderId="1" xfId="0" applyNumberFormat="1" applyFont="1" applyBorder="1" applyAlignment="1">
      <alignment horizontal="left" wrapText="1"/>
    </xf>
    <xf numFmtId="49" fontId="11" fillId="0" borderId="1" xfId="0" applyNumberFormat="1" applyFont="1" applyBorder="1" applyAlignment="1">
      <alignment horizontal="center" wrapText="1"/>
    </xf>
    <xf numFmtId="166" fontId="11" fillId="0" borderId="1" xfId="0" applyNumberFormat="1" applyFont="1" applyBorder="1" applyAlignment="1">
      <alignment horizontal="right" wrapText="1"/>
    </xf>
    <xf numFmtId="49" fontId="11" fillId="0" borderId="2" xfId="0" applyNumberFormat="1" applyFont="1" applyBorder="1" applyAlignment="1">
      <alignment wrapText="1"/>
    </xf>
    <xf numFmtId="49" fontId="11" fillId="0" borderId="2" xfId="0" applyNumberFormat="1" applyFont="1" applyBorder="1" applyAlignment="1">
      <alignment vertical="top" wrapText="1"/>
    </xf>
    <xf numFmtId="165" fontId="11" fillId="0" borderId="2" xfId="0" applyNumberFormat="1" applyFont="1" applyBorder="1" applyAlignment="1">
      <alignment horizontal="right" wrapText="1"/>
    </xf>
    <xf numFmtId="165" fontId="11" fillId="0" borderId="2" xfId="0" applyNumberFormat="1" applyFont="1" applyBorder="1" applyAlignment="1">
      <alignment wrapText="1"/>
    </xf>
    <xf numFmtId="2" fontId="0" fillId="0" borderId="6" xfId="0" applyNumberFormat="1" applyFont="1" applyBorder="1" applyAlignment="1">
      <alignment wrapText="1"/>
    </xf>
    <xf numFmtId="2" fontId="0" fillId="0" borderId="3" xfId="0" applyNumberFormat="1" applyFont="1" applyBorder="1" applyAlignment="1">
      <alignment wrapText="1"/>
    </xf>
    <xf numFmtId="0" fontId="15" fillId="0" borderId="0" xfId="1" applyNumberFormat="1" applyFont="1" applyAlignment="1"/>
    <xf numFmtId="0" fontId="1" fillId="0" borderId="0" xfId="1" applyNumberFormat="1" applyFont="1" applyAlignment="1"/>
    <xf numFmtId="0" fontId="16" fillId="0" borderId="0" xfId="1" applyNumberFormat="1" applyFont="1" applyBorder="1" applyAlignment="1">
      <alignment wrapText="1"/>
    </xf>
    <xf numFmtId="0" fontId="17" fillId="0" borderId="0" xfId="1" applyNumberFormat="1" applyFont="1" applyBorder="1" applyAlignment="1">
      <alignment horizontal="center" wrapText="1"/>
    </xf>
    <xf numFmtId="0" fontId="17" fillId="0" borderId="0" xfId="1" applyNumberFormat="1" applyFont="1" applyBorder="1" applyAlignment="1">
      <alignment wrapText="1"/>
    </xf>
    <xf numFmtId="0" fontId="17" fillId="0" borderId="0" xfId="1" applyNumberFormat="1" applyFont="1" applyBorder="1" applyAlignment="1">
      <alignment horizontal="left"/>
    </xf>
    <xf numFmtId="0" fontId="1" fillId="0" borderId="0" xfId="1" applyNumberFormat="1" applyFont="1" applyAlignment="1">
      <alignment wrapText="1"/>
    </xf>
    <xf numFmtId="0" fontId="15" fillId="0" borderId="0" xfId="1" applyNumberFormat="1" applyFont="1" applyAlignment="1">
      <alignment wrapText="1"/>
    </xf>
    <xf numFmtId="165" fontId="19" fillId="0" borderId="0" xfId="1" applyNumberFormat="1" applyFont="1" applyBorder="1" applyAlignment="1">
      <alignment wrapText="1"/>
    </xf>
    <xf numFmtId="165" fontId="20" fillId="0" borderId="0" xfId="1" applyNumberFormat="1" applyFont="1" applyBorder="1" applyAlignment="1">
      <alignment wrapText="1"/>
    </xf>
    <xf numFmtId="0" fontId="18" fillId="0" borderId="2" xfId="1" applyNumberFormat="1" applyFont="1" applyBorder="1" applyAlignment="1">
      <alignment horizontal="center" vertical="center" wrapText="1"/>
    </xf>
    <xf numFmtId="2" fontId="15" fillId="0" borderId="0" xfId="1" applyNumberFormat="1" applyFont="1" applyAlignment="1"/>
    <xf numFmtId="49" fontId="18" fillId="0" borderId="2" xfId="1" applyNumberFormat="1" applyFont="1" applyBorder="1" applyAlignment="1">
      <alignment horizontal="center" vertical="top"/>
    </xf>
    <xf numFmtId="49" fontId="18" fillId="0" borderId="2" xfId="1" applyNumberFormat="1" applyFont="1" applyBorder="1" applyAlignment="1">
      <alignment horizontal="center"/>
    </xf>
    <xf numFmtId="1" fontId="18" fillId="0" borderId="2" xfId="1" applyNumberFormat="1" applyFont="1" applyBorder="1" applyAlignment="1">
      <alignment horizontal="center"/>
    </xf>
    <xf numFmtId="164" fontId="21" fillId="2" borderId="2" xfId="0" applyFont="1" applyFill="1" applyBorder="1" applyAlignment="1">
      <alignment horizontal="left" vertical="top" wrapText="1"/>
    </xf>
    <xf numFmtId="165" fontId="18" fillId="0" borderId="2" xfId="1" applyNumberFormat="1" applyFont="1" applyBorder="1" applyAlignment="1">
      <alignment horizontal="right"/>
    </xf>
    <xf numFmtId="165" fontId="18" fillId="0" borderId="0" xfId="1" applyNumberFormat="1" applyFont="1" applyBorder="1" applyAlignment="1">
      <alignment horizontal="right"/>
    </xf>
    <xf numFmtId="164" fontId="22" fillId="2" borderId="2" xfId="0" applyFont="1" applyFill="1" applyBorder="1" applyAlignment="1">
      <alignment horizontal="center" vertical="top" wrapText="1"/>
    </xf>
    <xf numFmtId="165" fontId="18" fillId="0" borderId="2" xfId="1" applyNumberFormat="1" applyFont="1" applyBorder="1" applyAlignment="1">
      <alignment horizontal="right"/>
    </xf>
    <xf numFmtId="165" fontId="15" fillId="0" borderId="0" xfId="1" applyNumberFormat="1" applyFont="1" applyBorder="1" applyAlignment="1"/>
    <xf numFmtId="0" fontId="15" fillId="0" borderId="0" xfId="1" applyNumberFormat="1" applyFont="1" applyBorder="1" applyAlignment="1"/>
    <xf numFmtId="0" fontId="15" fillId="0" borderId="0" xfId="1" applyNumberFormat="1" applyFont="1" applyAlignment="1"/>
    <xf numFmtId="0" fontId="16" fillId="0" borderId="0" xfId="1" applyNumberFormat="1" applyFont="1" applyBorder="1" applyAlignment="1"/>
    <xf numFmtId="0" fontId="14" fillId="0" borderId="0" xfId="1" applyNumberFormat="1" applyFont="1" applyBorder="1" applyAlignment="1"/>
    <xf numFmtId="164" fontId="21" fillId="2" borderId="2" xfId="0" applyFont="1" applyFill="1" applyBorder="1" applyAlignment="1">
      <alignment horizontal="center" vertical="top" wrapText="1"/>
    </xf>
    <xf numFmtId="164" fontId="21" fillId="2" borderId="2" xfId="0" applyFont="1" applyFill="1" applyBorder="1" applyAlignment="1">
      <alignment horizontal="justify" vertical="top" wrapText="1"/>
    </xf>
    <xf numFmtId="165" fontId="16" fillId="0" borderId="2" xfId="1" applyNumberFormat="1" applyFont="1" applyBorder="1" applyAlignment="1">
      <alignment horizontal="right"/>
    </xf>
    <xf numFmtId="164" fontId="21" fillId="2" borderId="2" xfId="0" applyFont="1" applyFill="1" applyBorder="1" applyAlignment="1">
      <alignment vertical="top" wrapText="1"/>
    </xf>
    <xf numFmtId="165" fontId="16" fillId="0" borderId="2" xfId="1" applyNumberFormat="1" applyFont="1" applyBorder="1" applyAlignment="1">
      <alignment horizontal="right"/>
    </xf>
    <xf numFmtId="164" fontId="22" fillId="2" borderId="2" xfId="0" applyFont="1" applyFill="1" applyBorder="1" applyAlignment="1">
      <alignment vertical="top" wrapText="1"/>
    </xf>
    <xf numFmtId="165" fontId="15" fillId="0" borderId="0" xfId="1" applyNumberFormat="1" applyFont="1" applyAlignment="1"/>
    <xf numFmtId="2" fontId="15" fillId="0" borderId="0" xfId="1" applyNumberFormat="1" applyFont="1" applyAlignment="1"/>
    <xf numFmtId="0" fontId="1" fillId="0" borderId="0" xfId="1" applyNumberFormat="1" applyFont="1" applyAlignment="1"/>
    <xf numFmtId="0" fontId="24" fillId="0" borderId="0" xfId="1" applyNumberFormat="1" applyFont="1" applyAlignment="1"/>
    <xf numFmtId="0" fontId="5" fillId="0" borderId="2" xfId="1" applyNumberFormat="1" applyFont="1" applyBorder="1" applyAlignment="1">
      <alignment horizontal="center" vertical="center"/>
    </xf>
    <xf numFmtId="0" fontId="5" fillId="0" borderId="2" xfId="1" applyNumberFormat="1" applyFont="1" applyBorder="1" applyAlignment="1">
      <alignment horizontal="center" vertical="center"/>
    </xf>
    <xf numFmtId="0" fontId="5" fillId="0" borderId="2" xfId="1" applyNumberFormat="1" applyFont="1" applyBorder="1" applyAlignment="1">
      <alignment horizontal="center" vertical="top"/>
    </xf>
    <xf numFmtId="165" fontId="5" fillId="0" borderId="2" xfId="1" applyNumberFormat="1" applyFont="1" applyBorder="1" applyAlignment="1">
      <alignment horizontal="center" wrapText="1"/>
    </xf>
    <xf numFmtId="165" fontId="5" fillId="0" borderId="2" xfId="1" applyNumberFormat="1" applyFont="1" applyBorder="1" applyAlignment="1">
      <alignment horizontal="center"/>
    </xf>
    <xf numFmtId="165" fontId="5" fillId="0" borderId="2" xfId="1" applyNumberFormat="1" applyFont="1" applyBorder="1" applyAlignment="1">
      <alignment horizontal="center" wrapText="1"/>
    </xf>
    <xf numFmtId="0" fontId="5" fillId="0" borderId="2" xfId="1" applyNumberFormat="1" applyFont="1" applyBorder="1" applyAlignment="1"/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wrapText="1"/>
    </xf>
    <xf numFmtId="166" fontId="12" fillId="0" borderId="2" xfId="0" applyNumberFormat="1" applyFont="1" applyFill="1" applyBorder="1" applyAlignment="1">
      <alignment horizontal="right" wrapText="1"/>
    </xf>
    <xf numFmtId="166" fontId="11" fillId="0" borderId="2" xfId="0" applyNumberFormat="1" applyFont="1" applyFill="1" applyBorder="1" applyAlignment="1">
      <alignment horizontal="right" wrapText="1"/>
    </xf>
    <xf numFmtId="166" fontId="3" fillId="0" borderId="2" xfId="0" applyNumberFormat="1" applyFont="1" applyFill="1" applyBorder="1" applyAlignment="1">
      <alignment horizontal="right" wrapText="1"/>
    </xf>
    <xf numFmtId="166" fontId="10" fillId="0" borderId="2" xfId="0" applyNumberFormat="1" applyFont="1" applyFill="1" applyBorder="1" applyAlignment="1">
      <alignment horizontal="right" vertical="top" wrapText="1"/>
    </xf>
    <xf numFmtId="166" fontId="0" fillId="0" borderId="2" xfId="0" applyNumberFormat="1" applyFont="1" applyFill="1" applyBorder="1" applyAlignment="1">
      <alignment horizontal="right" vertical="top" wrapText="1"/>
    </xf>
    <xf numFmtId="166" fontId="0" fillId="0" borderId="2" xfId="0" applyNumberFormat="1" applyFont="1" applyFill="1" applyBorder="1" applyAlignment="1">
      <alignment horizontal="right" wrapText="1"/>
    </xf>
    <xf numFmtId="166" fontId="0" fillId="0" borderId="3" xfId="0" applyNumberFormat="1" applyFont="1" applyFill="1" applyBorder="1" applyAlignment="1">
      <alignment horizontal="right" vertical="top" wrapText="1"/>
    </xf>
    <xf numFmtId="166" fontId="0" fillId="0" borderId="2" xfId="0" applyNumberFormat="1" applyFill="1" applyBorder="1" applyAlignment="1">
      <alignment horizontal="right" vertical="top" wrapText="1"/>
    </xf>
    <xf numFmtId="164" fontId="0" fillId="0" borderId="0" xfId="0" applyFont="1" applyFill="1" applyAlignment="1">
      <alignment vertical="top" wrapText="1"/>
    </xf>
    <xf numFmtId="0" fontId="25" fillId="0" borderId="7" xfId="0" applyNumberFormat="1" applyFont="1" applyFill="1" applyBorder="1" applyAlignment="1">
      <alignment horizontal="left" wrapText="1"/>
    </xf>
    <xf numFmtId="49" fontId="25" fillId="0" borderId="7" xfId="0" applyNumberFormat="1" applyFont="1" applyFill="1" applyBorder="1" applyAlignment="1">
      <alignment horizontal="left" wrapText="1"/>
    </xf>
    <xf numFmtId="0" fontId="26" fillId="0" borderId="7" xfId="0" applyNumberFormat="1" applyFont="1" applyFill="1" applyBorder="1" applyAlignment="1">
      <alignment horizontal="left" wrapText="1"/>
    </xf>
    <xf numFmtId="0" fontId="12" fillId="0" borderId="2" xfId="0" applyNumberFormat="1" applyFont="1" applyBorder="1" applyAlignment="1">
      <alignment horizontal="center" wrapText="1"/>
    </xf>
    <xf numFmtId="49" fontId="26" fillId="0" borderId="7" xfId="0" applyNumberFormat="1" applyFont="1" applyFill="1" applyBorder="1" applyAlignment="1">
      <alignment horizontal="left" wrapText="1"/>
    </xf>
    <xf numFmtId="0" fontId="25" fillId="3" borderId="7" xfId="0" applyNumberFormat="1" applyFont="1" applyFill="1" applyBorder="1" applyAlignment="1">
      <alignment horizontal="left" wrapText="1"/>
    </xf>
    <xf numFmtId="49" fontId="27" fillId="0" borderId="7" xfId="0" applyNumberFormat="1" applyFont="1" applyFill="1" applyBorder="1" applyAlignment="1">
      <alignment horizontal="left" wrapText="1"/>
    </xf>
    <xf numFmtId="49" fontId="27" fillId="0" borderId="7" xfId="0" applyNumberFormat="1" applyFont="1" applyFill="1" applyBorder="1" applyAlignment="1">
      <alignment horizontal="right" wrapText="1"/>
    </xf>
    <xf numFmtId="49" fontId="27" fillId="0" borderId="7" xfId="0" applyNumberFormat="1" applyFont="1" applyFill="1" applyBorder="1" applyAlignment="1">
      <alignment wrapText="1"/>
    </xf>
    <xf numFmtId="49" fontId="25" fillId="0" borderId="8" xfId="0" applyNumberFormat="1" applyFont="1" applyFill="1" applyBorder="1" applyAlignment="1">
      <alignment wrapText="1"/>
    </xf>
    <xf numFmtId="49" fontId="3" fillId="0" borderId="2" xfId="0" applyNumberFormat="1" applyFont="1" applyBorder="1" applyAlignment="1">
      <alignment wrapText="1"/>
    </xf>
    <xf numFmtId="49" fontId="3" fillId="0" borderId="3" xfId="0" applyNumberFormat="1" applyFont="1" applyBorder="1" applyAlignment="1">
      <alignment vertical="top" wrapText="1"/>
    </xf>
    <xf numFmtId="0" fontId="11" fillId="0" borderId="2" xfId="0" applyNumberFormat="1" applyFont="1" applyFill="1" applyBorder="1" applyAlignment="1">
      <alignment horizontal="left" wrapText="1"/>
    </xf>
    <xf numFmtId="0" fontId="11" fillId="0" borderId="2" xfId="0" applyNumberFormat="1" applyFont="1" applyFill="1" applyBorder="1" applyAlignment="1">
      <alignment horizontal="center" wrapText="1"/>
    </xf>
    <xf numFmtId="49" fontId="11" fillId="0" borderId="2" xfId="0" applyNumberFormat="1" applyFont="1" applyFill="1" applyBorder="1" applyAlignment="1">
      <alignment horizontal="left" wrapText="1"/>
    </xf>
    <xf numFmtId="165" fontId="5" fillId="2" borderId="0" xfId="1" applyNumberFormat="1" applyFont="1" applyFill="1" applyBorder="1" applyAlignment="1">
      <alignment horizontal="left" vertical="top" wrapText="1"/>
    </xf>
    <xf numFmtId="164" fontId="7" fillId="0" borderId="0" xfId="1" applyNumberFormat="1" applyFont="1" applyBorder="1" applyAlignment="1">
      <alignment horizontal="center" vertical="top" wrapText="1"/>
    </xf>
    <xf numFmtId="164" fontId="8" fillId="0" borderId="2" xfId="1" applyNumberFormat="1" applyFont="1" applyBorder="1" applyAlignment="1">
      <alignment horizontal="center" vertical="center"/>
    </xf>
    <xf numFmtId="165" fontId="8" fillId="2" borderId="2" xfId="1" applyNumberFormat="1" applyFont="1" applyFill="1" applyBorder="1" applyAlignment="1">
      <alignment horizontal="center" vertical="center"/>
    </xf>
    <xf numFmtId="164" fontId="3" fillId="0" borderId="0" xfId="0" applyFont="1" applyBorder="1" applyAlignment="1">
      <alignment horizontal="center" vertical="top" wrapText="1"/>
    </xf>
    <xf numFmtId="0" fontId="3" fillId="0" borderId="0" xfId="0" applyNumberFormat="1" applyFont="1" applyBorder="1" applyAlignment="1">
      <alignment horizontal="left" vertical="top" wrapText="1"/>
    </xf>
    <xf numFmtId="0" fontId="9" fillId="0" borderId="0" xfId="0" applyNumberFormat="1" applyFont="1" applyBorder="1" applyAlignment="1">
      <alignment horizontal="center" vertical="top" wrapText="1"/>
    </xf>
    <xf numFmtId="0" fontId="0" fillId="0" borderId="0" xfId="0" applyNumberFormat="1" applyFont="1" applyBorder="1" applyAlignment="1">
      <alignment horizontal="right" vertical="top" wrapText="1"/>
    </xf>
    <xf numFmtId="0" fontId="10" fillId="0" borderId="2" xfId="0" applyNumberFormat="1" applyFont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0" fontId="16" fillId="0" borderId="0" xfId="1" applyNumberFormat="1" applyFont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center" vertical="top" wrapText="1"/>
    </xf>
    <xf numFmtId="0" fontId="18" fillId="0" borderId="2" xfId="1" applyNumberFormat="1" applyFont="1" applyBorder="1" applyAlignment="1">
      <alignment horizontal="center" vertical="center"/>
    </xf>
    <xf numFmtId="0" fontId="7" fillId="0" borderId="0" xfId="1" applyNumberFormat="1" applyFont="1" applyBorder="1" applyAlignment="1">
      <alignment horizontal="center" vertical="top" wrapText="1"/>
    </xf>
    <xf numFmtId="0" fontId="23" fillId="0" borderId="2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left" wrapText="1"/>
    </xf>
    <xf numFmtId="165" fontId="5" fillId="0" borderId="2" xfId="1" applyNumberFormat="1" applyFont="1" applyBorder="1" applyAlignment="1">
      <alignment horizontal="center"/>
    </xf>
    <xf numFmtId="165" fontId="5" fillId="0" borderId="2" xfId="1" applyNumberFormat="1" applyFont="1" applyBorder="1" applyAlignment="1">
      <alignment horizontal="center" wrapText="1"/>
    </xf>
    <xf numFmtId="0" fontId="1" fillId="0" borderId="0" xfId="1" applyNumberFormat="1" applyFont="1" applyBorder="1" applyAlignment="1">
      <alignment horizontal="right"/>
    </xf>
    <xf numFmtId="164" fontId="9" fillId="0" borderId="0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wrapText="1"/>
    </xf>
    <xf numFmtId="0" fontId="5" fillId="0" borderId="2" xfId="1" applyNumberFormat="1" applyFont="1" applyBorder="1" applyAlignment="1">
      <alignment horizontal="center" vertical="center"/>
    </xf>
  </cellXfs>
  <cellStyles count="2">
    <cellStyle name="Обычный" xfId="0" builtinId="0"/>
    <cellStyle name="Пояснение" xfId="1" builtinId="53" customBuiltin="1"/>
  </cellStyles>
  <dxfs count="5">
    <dxf>
      <font>
        <b val="0"/>
        <color rgb="FF000000"/>
      </font>
      <fill>
        <patternFill>
          <bgColor rgb="FFFFFFFF"/>
        </patternFill>
      </fill>
    </dxf>
    <dxf>
      <font>
        <b val="0"/>
        <color rgb="FF000000"/>
      </font>
      <fill>
        <patternFill>
          <bgColor rgb="FFFFFFFF"/>
        </patternFill>
      </fill>
    </dxf>
    <dxf>
      <font>
        <b val="0"/>
        <color rgb="FF000000"/>
      </font>
      <fill>
        <patternFill>
          <bgColor rgb="FFFFFFFF"/>
        </patternFill>
      </fill>
    </dxf>
    <dxf>
      <font>
        <b val="0"/>
        <color rgb="FF000000"/>
      </font>
      <fill>
        <patternFill>
          <bgColor rgb="FFFFFFFF"/>
        </patternFill>
      </fill>
    </dxf>
    <dxf>
      <font>
        <b val="0"/>
        <color rgb="FF000000"/>
      </font>
      <fill>
        <patternFill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0"/>
  <sheetViews>
    <sheetView view="pageBreakPreview" zoomScaleNormal="100" workbookViewId="0">
      <selection activeCell="C33" sqref="C33:E33"/>
    </sheetView>
  </sheetViews>
  <sheetFormatPr defaultRowHeight="12.75" x14ac:dyDescent="0.2"/>
  <cols>
    <col min="1" max="1" width="30.33203125" style="1" customWidth="1"/>
    <col min="2" max="2" width="66.83203125" style="2" customWidth="1"/>
    <col min="3" max="4" width="14.5" style="3" customWidth="1"/>
    <col min="5" max="5" width="15.1640625" style="4" customWidth="1"/>
    <col min="6" max="1025" width="9.33203125" style="2" customWidth="1"/>
  </cols>
  <sheetData>
    <row r="1" spans="1:5" ht="15" customHeight="1" x14ac:dyDescent="0.2">
      <c r="A1" s="1" t="s">
        <v>0</v>
      </c>
      <c r="B1" s="5"/>
      <c r="C1" s="219" t="s">
        <v>243</v>
      </c>
      <c r="D1" s="219"/>
      <c r="E1" s="219"/>
    </row>
    <row r="2" spans="1:5" ht="14.25" x14ac:dyDescent="0.2">
      <c r="B2" s="5"/>
      <c r="C2" s="219"/>
      <c r="D2" s="219"/>
      <c r="E2" s="219"/>
    </row>
    <row r="3" spans="1:5" ht="14.25" x14ac:dyDescent="0.2">
      <c r="B3" s="5"/>
      <c r="C3" s="219"/>
      <c r="D3" s="219"/>
      <c r="E3" s="219"/>
    </row>
    <row r="4" spans="1:5" ht="33.75" customHeight="1" x14ac:dyDescent="0.2">
      <c r="B4" s="5"/>
      <c r="C4" s="219"/>
      <c r="D4" s="219"/>
      <c r="E4" s="219"/>
    </row>
    <row r="5" spans="1:5" ht="30.75" customHeight="1" x14ac:dyDescent="0.2">
      <c r="C5" s="219"/>
      <c r="D5" s="219"/>
      <c r="E5" s="219"/>
    </row>
    <row r="6" spans="1:5" ht="21" customHeight="1" x14ac:dyDescent="0.2">
      <c r="C6" s="6"/>
      <c r="D6" s="6"/>
      <c r="E6" s="6"/>
    </row>
    <row r="7" spans="1:5" ht="52.5" customHeight="1" x14ac:dyDescent="0.2">
      <c r="A7" s="220" t="s">
        <v>1</v>
      </c>
      <c r="B7" s="220"/>
      <c r="C7" s="220"/>
      <c r="D7" s="220"/>
      <c r="E7" s="220"/>
    </row>
    <row r="8" spans="1:5" x14ac:dyDescent="0.2">
      <c r="A8" s="7"/>
      <c r="B8" s="8"/>
      <c r="C8" s="9"/>
      <c r="D8" s="9"/>
      <c r="E8" s="10" t="s">
        <v>2</v>
      </c>
    </row>
    <row r="9" spans="1:5" s="12" customFormat="1" ht="12.75" customHeight="1" x14ac:dyDescent="0.2">
      <c r="A9" s="221" t="s">
        <v>3</v>
      </c>
      <c r="B9" s="221" t="s">
        <v>4</v>
      </c>
      <c r="C9" s="222" t="s">
        <v>5</v>
      </c>
      <c r="D9" s="222"/>
      <c r="E9" s="222"/>
    </row>
    <row r="10" spans="1:5" s="12" customFormat="1" ht="16.5" customHeight="1" x14ac:dyDescent="0.2">
      <c r="A10" s="221"/>
      <c r="B10" s="221"/>
      <c r="C10" s="11" t="s">
        <v>6</v>
      </c>
      <c r="D10" s="11" t="s">
        <v>7</v>
      </c>
      <c r="E10" s="11" t="s">
        <v>8</v>
      </c>
    </row>
    <row r="11" spans="1:5" s="15" customFormat="1" x14ac:dyDescent="0.2">
      <c r="A11" s="13">
        <v>1</v>
      </c>
      <c r="B11" s="13">
        <v>2</v>
      </c>
      <c r="C11" s="14" t="s">
        <v>9</v>
      </c>
      <c r="D11" s="14" t="s">
        <v>10</v>
      </c>
      <c r="E11" s="14" t="s">
        <v>11</v>
      </c>
    </row>
    <row r="12" spans="1:5" s="15" customFormat="1" x14ac:dyDescent="0.2">
      <c r="A12" s="16" t="s">
        <v>12</v>
      </c>
      <c r="B12" s="17" t="s">
        <v>13</v>
      </c>
      <c r="C12" s="18">
        <f>C13+C27</f>
        <v>2441.5</v>
      </c>
      <c r="D12" s="18">
        <f>D13+D27</f>
        <v>2481</v>
      </c>
      <c r="E12" s="18">
        <f>E13+E27</f>
        <v>2499</v>
      </c>
    </row>
    <row r="13" spans="1:5" s="15" customFormat="1" x14ac:dyDescent="0.2">
      <c r="A13" s="16" t="s">
        <v>14</v>
      </c>
      <c r="B13" s="19" t="s">
        <v>15</v>
      </c>
      <c r="C13" s="18">
        <f>C14+C18+C22</f>
        <v>1350.7</v>
      </c>
      <c r="D13" s="18">
        <f>D14+D18+D22</f>
        <v>1372.1</v>
      </c>
      <c r="E13" s="18">
        <f>E14+E18+E22</f>
        <v>1385.8000000000002</v>
      </c>
    </row>
    <row r="14" spans="1:5" s="15" customFormat="1" x14ac:dyDescent="0.2">
      <c r="A14" s="20" t="s">
        <v>16</v>
      </c>
      <c r="B14" s="17" t="s">
        <v>17</v>
      </c>
      <c r="C14" s="18">
        <f t="shared" ref="C14:E16" si="0">C15</f>
        <v>80.400000000000006</v>
      </c>
      <c r="D14" s="18">
        <f t="shared" si="0"/>
        <v>88.1</v>
      </c>
      <c r="E14" s="18">
        <f t="shared" si="0"/>
        <v>94.8</v>
      </c>
    </row>
    <row r="15" spans="1:5" s="15" customFormat="1" x14ac:dyDescent="0.2">
      <c r="A15" s="21" t="s">
        <v>18</v>
      </c>
      <c r="B15" s="22" t="s">
        <v>19</v>
      </c>
      <c r="C15" s="23">
        <f t="shared" si="0"/>
        <v>80.400000000000006</v>
      </c>
      <c r="D15" s="23">
        <f t="shared" si="0"/>
        <v>88.1</v>
      </c>
      <c r="E15" s="23">
        <f t="shared" si="0"/>
        <v>94.8</v>
      </c>
    </row>
    <row r="16" spans="1:5" s="15" customFormat="1" ht="63.75" x14ac:dyDescent="0.2">
      <c r="A16" s="21" t="s">
        <v>20</v>
      </c>
      <c r="B16" s="24" t="s">
        <v>21</v>
      </c>
      <c r="C16" s="25">
        <f t="shared" si="0"/>
        <v>80.400000000000006</v>
      </c>
      <c r="D16" s="25">
        <f t="shared" si="0"/>
        <v>88.1</v>
      </c>
      <c r="E16" s="25">
        <f t="shared" si="0"/>
        <v>94.8</v>
      </c>
    </row>
    <row r="17" spans="1:5" s="15" customFormat="1" ht="89.25" x14ac:dyDescent="0.2">
      <c r="A17" s="21" t="s">
        <v>22</v>
      </c>
      <c r="B17" s="26" t="s">
        <v>23</v>
      </c>
      <c r="C17" s="27">
        <v>80.400000000000006</v>
      </c>
      <c r="D17" s="28">
        <v>88.1</v>
      </c>
      <c r="E17" s="28">
        <v>94.8</v>
      </c>
    </row>
    <row r="18" spans="1:5" s="15" customFormat="1" x14ac:dyDescent="0.2">
      <c r="A18" s="29" t="s">
        <v>24</v>
      </c>
      <c r="B18" s="30" t="s">
        <v>25</v>
      </c>
      <c r="C18" s="31">
        <f t="shared" ref="C18:E20" si="1">C19</f>
        <v>437.1</v>
      </c>
      <c r="D18" s="31">
        <f t="shared" si="1"/>
        <v>443.8</v>
      </c>
      <c r="E18" s="31">
        <f t="shared" si="1"/>
        <v>443.8</v>
      </c>
    </row>
    <row r="19" spans="1:5" s="15" customFormat="1" x14ac:dyDescent="0.2">
      <c r="A19" s="32" t="s">
        <v>26</v>
      </c>
      <c r="B19" s="24" t="s">
        <v>27</v>
      </c>
      <c r="C19" s="27">
        <f t="shared" si="1"/>
        <v>437.1</v>
      </c>
      <c r="D19" s="27">
        <f t="shared" si="1"/>
        <v>443.8</v>
      </c>
      <c r="E19" s="27">
        <f t="shared" si="1"/>
        <v>443.8</v>
      </c>
    </row>
    <row r="20" spans="1:5" s="15" customFormat="1" ht="38.25" x14ac:dyDescent="0.2">
      <c r="A20" s="33" t="s">
        <v>28</v>
      </c>
      <c r="B20" s="33" t="s">
        <v>29</v>
      </c>
      <c r="C20" s="34">
        <f t="shared" si="1"/>
        <v>437.1</v>
      </c>
      <c r="D20" s="34">
        <f t="shared" si="1"/>
        <v>443.8</v>
      </c>
      <c r="E20" s="34">
        <f t="shared" si="1"/>
        <v>443.8</v>
      </c>
    </row>
    <row r="21" spans="1:5" s="15" customFormat="1" ht="63.75" x14ac:dyDescent="0.2">
      <c r="A21" s="33" t="s">
        <v>30</v>
      </c>
      <c r="B21" s="33" t="s">
        <v>31</v>
      </c>
      <c r="C21" s="34">
        <v>437.1</v>
      </c>
      <c r="D21" s="28">
        <v>443.8</v>
      </c>
      <c r="E21" s="28">
        <v>443.8</v>
      </c>
    </row>
    <row r="22" spans="1:5" s="15" customFormat="1" x14ac:dyDescent="0.2">
      <c r="A22" s="29" t="s">
        <v>32</v>
      </c>
      <c r="B22" s="30" t="s">
        <v>33</v>
      </c>
      <c r="C22" s="18">
        <f>C23+C24</f>
        <v>833.2</v>
      </c>
      <c r="D22" s="18">
        <f>D23+D24</f>
        <v>840.2</v>
      </c>
      <c r="E22" s="18">
        <f>E23+E24</f>
        <v>847.2</v>
      </c>
    </row>
    <row r="23" spans="1:5" s="15" customFormat="1" x14ac:dyDescent="0.2">
      <c r="A23" s="32" t="s">
        <v>34</v>
      </c>
      <c r="B23" s="24" t="s">
        <v>35</v>
      </c>
      <c r="C23" s="27">
        <v>246</v>
      </c>
      <c r="D23" s="28">
        <v>246</v>
      </c>
      <c r="E23" s="28">
        <v>246</v>
      </c>
    </row>
    <row r="24" spans="1:5" s="15" customFormat="1" x14ac:dyDescent="0.2">
      <c r="A24" s="33" t="s">
        <v>36</v>
      </c>
      <c r="B24" s="33" t="s">
        <v>37</v>
      </c>
      <c r="C24" s="27">
        <f t="shared" ref="C24:E25" si="2">C25</f>
        <v>587.20000000000005</v>
      </c>
      <c r="D24" s="27">
        <f t="shared" si="2"/>
        <v>594.20000000000005</v>
      </c>
      <c r="E24" s="27">
        <f t="shared" si="2"/>
        <v>601.20000000000005</v>
      </c>
    </row>
    <row r="25" spans="1:5" s="15" customFormat="1" ht="29.25" customHeight="1" x14ac:dyDescent="0.2">
      <c r="A25" s="33" t="s">
        <v>38</v>
      </c>
      <c r="B25" s="33" t="s">
        <v>39</v>
      </c>
      <c r="C25" s="25">
        <f t="shared" si="2"/>
        <v>587.20000000000005</v>
      </c>
      <c r="D25" s="25">
        <f t="shared" si="2"/>
        <v>594.20000000000005</v>
      </c>
      <c r="E25" s="25">
        <f t="shared" si="2"/>
        <v>601.20000000000005</v>
      </c>
    </row>
    <row r="26" spans="1:5" s="15" customFormat="1" ht="51" customHeight="1" x14ac:dyDescent="0.2">
      <c r="A26" s="33" t="s">
        <v>40</v>
      </c>
      <c r="B26" s="35" t="s">
        <v>41</v>
      </c>
      <c r="C26" s="27">
        <v>587.20000000000005</v>
      </c>
      <c r="D26" s="28">
        <v>594.20000000000005</v>
      </c>
      <c r="E26" s="28">
        <v>601.20000000000005</v>
      </c>
    </row>
    <row r="27" spans="1:5" s="3" customFormat="1" ht="25.5" x14ac:dyDescent="0.2">
      <c r="A27" s="36" t="s">
        <v>42</v>
      </c>
      <c r="B27" s="37" t="s">
        <v>43</v>
      </c>
      <c r="C27" s="38">
        <f>C28+C32+C33+C38</f>
        <v>1090.8</v>
      </c>
      <c r="D27" s="38">
        <f t="shared" ref="D27:E27" si="3">D28+D32+D33+D38</f>
        <v>1108.9000000000001</v>
      </c>
      <c r="E27" s="38">
        <f t="shared" si="3"/>
        <v>1113.2</v>
      </c>
    </row>
    <row r="28" spans="1:5" s="3" customFormat="1" ht="18.75" customHeight="1" x14ac:dyDescent="0.2">
      <c r="A28" s="39" t="s">
        <v>44</v>
      </c>
      <c r="B28" s="40" t="s">
        <v>45</v>
      </c>
      <c r="C28" s="41">
        <f>C31</f>
        <v>206</v>
      </c>
      <c r="D28" s="41">
        <f t="shared" ref="D28:E28" si="4">D31</f>
        <v>0</v>
      </c>
      <c r="E28" s="41">
        <f t="shared" si="4"/>
        <v>0</v>
      </c>
    </row>
    <row r="29" spans="1:5" s="3" customFormat="1" hidden="1" x14ac:dyDescent="0.2">
      <c r="A29" s="39" t="s">
        <v>46</v>
      </c>
      <c r="B29" s="40" t="s">
        <v>47</v>
      </c>
      <c r="C29" s="41">
        <f>C30</f>
        <v>0</v>
      </c>
      <c r="D29" s="41">
        <f>D30</f>
        <v>0</v>
      </c>
      <c r="E29" s="41">
        <f>E30</f>
        <v>0</v>
      </c>
    </row>
    <row r="30" spans="1:5" s="3" customFormat="1" ht="25.5" hidden="1" x14ac:dyDescent="0.2">
      <c r="A30" s="42" t="s">
        <v>48</v>
      </c>
      <c r="B30" s="43" t="s">
        <v>49</v>
      </c>
      <c r="C30" s="44"/>
      <c r="D30" s="44"/>
      <c r="E30" s="44"/>
    </row>
    <row r="31" spans="1:5" s="3" customFormat="1" ht="25.5" x14ac:dyDescent="0.2">
      <c r="A31" s="45" t="s">
        <v>50</v>
      </c>
      <c r="B31" s="40" t="s">
        <v>51</v>
      </c>
      <c r="C31" s="44">
        <v>206</v>
      </c>
      <c r="D31" s="44"/>
      <c r="E31" s="44"/>
    </row>
    <row r="32" spans="1:5" s="3" customFormat="1" ht="25.5" x14ac:dyDescent="0.2">
      <c r="A32" s="39" t="s">
        <v>52</v>
      </c>
      <c r="B32" s="40" t="s">
        <v>53</v>
      </c>
      <c r="C32" s="44">
        <v>250.7</v>
      </c>
      <c r="D32" s="44"/>
      <c r="E32" s="44"/>
    </row>
    <row r="33" spans="1:5" s="3" customFormat="1" ht="25.5" x14ac:dyDescent="0.2">
      <c r="A33" s="39" t="s">
        <v>54</v>
      </c>
      <c r="B33" s="40" t="s">
        <v>55</v>
      </c>
      <c r="C33" s="41">
        <f>C34+C36</f>
        <v>109.8</v>
      </c>
      <c r="D33" s="41">
        <f>D34+D36</f>
        <v>114.9</v>
      </c>
      <c r="E33" s="41">
        <f>E34+E36</f>
        <v>119.2</v>
      </c>
    </row>
    <row r="34" spans="1:5" s="3" customFormat="1" ht="24.75" customHeight="1" x14ac:dyDescent="0.2">
      <c r="A34" s="46" t="s">
        <v>56</v>
      </c>
      <c r="B34" s="47" t="s">
        <v>57</v>
      </c>
      <c r="C34" s="41">
        <f>C35</f>
        <v>109.3</v>
      </c>
      <c r="D34" s="41">
        <f>D35</f>
        <v>114.4</v>
      </c>
      <c r="E34" s="41">
        <f>E35</f>
        <v>118.7</v>
      </c>
    </row>
    <row r="35" spans="1:5" s="3" customFormat="1" ht="38.25" x14ac:dyDescent="0.2">
      <c r="A35" s="48" t="s">
        <v>58</v>
      </c>
      <c r="B35" s="47" t="s">
        <v>59</v>
      </c>
      <c r="C35" s="41">
        <v>109.3</v>
      </c>
      <c r="D35" s="41">
        <v>114.4</v>
      </c>
      <c r="E35" s="41">
        <v>118.7</v>
      </c>
    </row>
    <row r="36" spans="1:5" s="3" customFormat="1" ht="25.5" x14ac:dyDescent="0.2">
      <c r="A36" s="39" t="s">
        <v>60</v>
      </c>
      <c r="B36" s="40" t="s">
        <v>61</v>
      </c>
      <c r="C36" s="41">
        <f>C37</f>
        <v>0.5</v>
      </c>
      <c r="D36" s="41">
        <f>D37</f>
        <v>0.5</v>
      </c>
      <c r="E36" s="41">
        <f>E37</f>
        <v>0.5</v>
      </c>
    </row>
    <row r="37" spans="1:5" s="3" customFormat="1" ht="38.25" x14ac:dyDescent="0.2">
      <c r="A37" s="39" t="s">
        <v>62</v>
      </c>
      <c r="B37" s="40" t="s">
        <v>63</v>
      </c>
      <c r="C37" s="49">
        <v>0.5</v>
      </c>
      <c r="D37" s="49">
        <v>0.5</v>
      </c>
      <c r="E37" s="49">
        <v>0.5</v>
      </c>
    </row>
    <row r="38" spans="1:5" x14ac:dyDescent="0.2">
      <c r="A38" s="39" t="s">
        <v>64</v>
      </c>
      <c r="B38" s="40" t="s">
        <v>65</v>
      </c>
      <c r="C38" s="49">
        <f t="shared" ref="C38:E39" si="5">C39</f>
        <v>524.29999999999995</v>
      </c>
      <c r="D38" s="49">
        <f t="shared" si="5"/>
        <v>994</v>
      </c>
      <c r="E38" s="49">
        <f t="shared" si="5"/>
        <v>994</v>
      </c>
    </row>
    <row r="39" spans="1:5" ht="51" x14ac:dyDescent="0.2">
      <c r="A39" s="39" t="s">
        <v>66</v>
      </c>
      <c r="B39" s="50" t="s">
        <v>67</v>
      </c>
      <c r="C39" s="49">
        <f t="shared" si="5"/>
        <v>524.29999999999995</v>
      </c>
      <c r="D39" s="49">
        <f t="shared" si="5"/>
        <v>994</v>
      </c>
      <c r="E39" s="49">
        <f t="shared" si="5"/>
        <v>994</v>
      </c>
    </row>
    <row r="40" spans="1:5" ht="63.75" x14ac:dyDescent="0.2">
      <c r="A40" s="51" t="s">
        <v>68</v>
      </c>
      <c r="B40" s="52" t="s">
        <v>69</v>
      </c>
      <c r="C40" s="53">
        <f>5+519.3</f>
        <v>524.29999999999995</v>
      </c>
      <c r="D40" s="53">
        <f>5+989</f>
        <v>994</v>
      </c>
      <c r="E40" s="53">
        <f>5+989</f>
        <v>994</v>
      </c>
    </row>
  </sheetData>
  <autoFilter ref="A11:E11"/>
  <mergeCells count="5">
    <mergeCell ref="C1:E5"/>
    <mergeCell ref="A7:E7"/>
    <mergeCell ref="A9:A10"/>
    <mergeCell ref="B9:B10"/>
    <mergeCell ref="C9:E9"/>
  </mergeCells>
  <conditionalFormatting sqref="C1">
    <cfRule type="expression" dxfId="4" priority="2">
      <formula>#REF!&lt;&gt;""</formula>
    </cfRule>
  </conditionalFormatting>
  <pageMargins left="0.70833333333333304" right="0.70833333333333304" top="0.74791666666666701" bottom="0.74791666666666701" header="0.51180555555555496" footer="0.51180555555555496"/>
  <pageSetup paperSize="9" scale="67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26"/>
  <sheetViews>
    <sheetView tabSelected="1" view="pageBreakPreview" topLeftCell="A117" zoomScaleNormal="100" workbookViewId="0">
      <selection activeCell="J107" sqref="J107:L107"/>
    </sheetView>
  </sheetViews>
  <sheetFormatPr defaultRowHeight="12.75" x14ac:dyDescent="0.2"/>
  <cols>
    <col min="1" max="1" width="37.5" style="54" customWidth="1"/>
    <col min="2" max="2" width="5.1640625" style="54" customWidth="1"/>
    <col min="3" max="3" width="4.1640625" style="54" customWidth="1"/>
    <col min="4" max="4" width="4.5" style="54" customWidth="1"/>
    <col min="5" max="7" width="4.1640625" style="54" customWidth="1"/>
    <col min="8" max="8" width="8.33203125" style="54" customWidth="1"/>
    <col min="9" max="9" width="4.1640625" style="54" customWidth="1"/>
    <col min="10" max="12" width="14" style="203" customWidth="1"/>
    <col min="13" max="16" width="9" style="55" customWidth="1"/>
    <col min="17" max="17" width="11.83203125" style="55" customWidth="1"/>
    <col min="18" max="18" width="15.83203125" style="55" customWidth="1"/>
    <col min="19" max="19" width="11.83203125" style="55" customWidth="1"/>
    <col min="20" max="20" width="13" style="55" customWidth="1"/>
    <col min="21" max="21" width="15" style="55" customWidth="1"/>
    <col min="22" max="1025" width="9" style="55" customWidth="1"/>
  </cols>
  <sheetData>
    <row r="1" spans="1:21" ht="111.75" customHeight="1" x14ac:dyDescent="0.2">
      <c r="A1" s="56"/>
      <c r="B1" s="56"/>
      <c r="C1" s="56"/>
      <c r="D1" s="57"/>
      <c r="E1" s="57"/>
      <c r="F1" s="57"/>
      <c r="G1" s="57"/>
      <c r="H1" s="57"/>
      <c r="I1" s="224" t="s">
        <v>244</v>
      </c>
      <c r="J1" s="224"/>
      <c r="K1" s="224"/>
      <c r="L1" s="224"/>
    </row>
    <row r="2" spans="1:21" ht="48" customHeight="1" x14ac:dyDescent="0.2">
      <c r="A2" s="225" t="s">
        <v>70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</row>
    <row r="3" spans="1:21" ht="15" customHeight="1" x14ac:dyDescent="0.2">
      <c r="A3" s="59"/>
      <c r="B3" s="59"/>
      <c r="C3" s="59"/>
      <c r="D3" s="59"/>
      <c r="E3" s="59"/>
      <c r="F3" s="59"/>
      <c r="G3" s="59"/>
      <c r="H3" s="59"/>
      <c r="I3" s="226" t="s">
        <v>2</v>
      </c>
      <c r="J3" s="226"/>
      <c r="K3" s="226"/>
      <c r="L3" s="226"/>
    </row>
    <row r="4" spans="1:21" ht="36" customHeight="1" x14ac:dyDescent="0.2">
      <c r="A4" s="227" t="s">
        <v>4</v>
      </c>
      <c r="B4" s="227" t="s">
        <v>71</v>
      </c>
      <c r="C4" s="227" t="s">
        <v>72</v>
      </c>
      <c r="D4" s="227" t="s">
        <v>73</v>
      </c>
      <c r="E4" s="227" t="s">
        <v>74</v>
      </c>
      <c r="F4" s="227"/>
      <c r="G4" s="227"/>
      <c r="H4" s="227"/>
      <c r="I4" s="227" t="s">
        <v>75</v>
      </c>
      <c r="J4" s="228" t="s">
        <v>5</v>
      </c>
      <c r="K4" s="228"/>
      <c r="L4" s="228"/>
    </row>
    <row r="5" spans="1:21" ht="16.350000000000001" customHeight="1" x14ac:dyDescent="0.2">
      <c r="A5" s="227"/>
      <c r="B5" s="227"/>
      <c r="C5" s="227"/>
      <c r="D5" s="227"/>
      <c r="E5" s="227"/>
      <c r="F5" s="227"/>
      <c r="G5" s="227"/>
      <c r="H5" s="227"/>
      <c r="I5" s="227"/>
      <c r="J5" s="193" t="s">
        <v>6</v>
      </c>
      <c r="K5" s="193" t="s">
        <v>7</v>
      </c>
      <c r="L5" s="193" t="s">
        <v>8</v>
      </c>
    </row>
    <row r="6" spans="1:21" ht="14.45" customHeight="1" x14ac:dyDescent="0.2">
      <c r="A6" s="61" t="s">
        <v>76</v>
      </c>
      <c r="B6" s="61">
        <v>2</v>
      </c>
      <c r="C6" s="61" t="s">
        <v>9</v>
      </c>
      <c r="D6" s="61" t="s">
        <v>10</v>
      </c>
      <c r="E6" s="61" t="s">
        <v>11</v>
      </c>
      <c r="F6" s="61" t="s">
        <v>77</v>
      </c>
      <c r="G6" s="61" t="s">
        <v>78</v>
      </c>
      <c r="H6" s="61" t="s">
        <v>79</v>
      </c>
      <c r="I6" s="61" t="s">
        <v>80</v>
      </c>
      <c r="J6" s="194" t="s">
        <v>81</v>
      </c>
      <c r="K6" s="194" t="s">
        <v>82</v>
      </c>
      <c r="L6" s="194" t="s">
        <v>83</v>
      </c>
    </row>
    <row r="7" spans="1:21" ht="14.45" customHeight="1" x14ac:dyDescent="0.2">
      <c r="A7" s="62" t="s">
        <v>84</v>
      </c>
      <c r="B7" s="63">
        <v>920</v>
      </c>
      <c r="C7" s="62"/>
      <c r="D7" s="62" t="s">
        <v>251</v>
      </c>
      <c r="E7" s="62"/>
      <c r="F7" s="62"/>
      <c r="G7" s="62"/>
      <c r="H7" s="62"/>
      <c r="I7" s="62"/>
      <c r="J7" s="195">
        <f>J8+J55+J71+J84+J106+J113+J120+J64</f>
        <v>2441.54</v>
      </c>
      <c r="K7" s="195">
        <f>K8+K55+K71+K84+K106+K113+K120+K64</f>
        <v>2480.9500000000003</v>
      </c>
      <c r="L7" s="195">
        <f>L8+L55+L71+L84+L106+L113+L120+L64</f>
        <v>2499.0000000000005</v>
      </c>
    </row>
    <row r="8" spans="1:21" x14ac:dyDescent="0.2">
      <c r="A8" s="65" t="s">
        <v>85</v>
      </c>
      <c r="B8" s="63">
        <v>920</v>
      </c>
      <c r="C8" s="66" t="s">
        <v>86</v>
      </c>
      <c r="D8" s="65"/>
      <c r="E8" s="65"/>
      <c r="F8" s="65"/>
      <c r="G8" s="65"/>
      <c r="H8" s="65"/>
      <c r="I8" s="65"/>
      <c r="J8" s="195">
        <f>J9+J19+J49+J37+J43</f>
        <v>1340.94</v>
      </c>
      <c r="K8" s="195">
        <f>K9+K19+K37+K49</f>
        <v>1061.5999999999999</v>
      </c>
      <c r="L8" s="195">
        <f>L9+L19+L49+L37</f>
        <v>1075.3</v>
      </c>
    </row>
    <row r="9" spans="1:21" ht="34.5" customHeight="1" x14ac:dyDescent="0.2">
      <c r="A9" s="62" t="s">
        <v>87</v>
      </c>
      <c r="B9" s="63">
        <v>920</v>
      </c>
      <c r="C9" s="67" t="s">
        <v>86</v>
      </c>
      <c r="D9" s="67" t="s">
        <v>88</v>
      </c>
      <c r="E9" s="66"/>
      <c r="F9" s="66"/>
      <c r="G9" s="66"/>
      <c r="H9" s="66"/>
      <c r="I9" s="67"/>
      <c r="J9" s="195">
        <f t="shared" ref="J9:L10" si="0">J10</f>
        <v>381.2</v>
      </c>
      <c r="K9" s="195">
        <f t="shared" si="0"/>
        <v>331.2</v>
      </c>
      <c r="L9" s="195">
        <f t="shared" si="0"/>
        <v>331.2</v>
      </c>
    </row>
    <row r="10" spans="1:21" ht="60" x14ac:dyDescent="0.2">
      <c r="A10" s="62" t="s">
        <v>89</v>
      </c>
      <c r="B10" s="63">
        <v>920</v>
      </c>
      <c r="C10" s="67" t="s">
        <v>86</v>
      </c>
      <c r="D10" s="67" t="s">
        <v>88</v>
      </c>
      <c r="E10" s="67">
        <v>65</v>
      </c>
      <c r="F10" s="67"/>
      <c r="G10" s="67"/>
      <c r="H10" s="67"/>
      <c r="I10" s="67"/>
      <c r="J10" s="196">
        <f t="shared" si="0"/>
        <v>381.2</v>
      </c>
      <c r="K10" s="196">
        <f t="shared" si="0"/>
        <v>331.2</v>
      </c>
      <c r="L10" s="196">
        <f t="shared" si="0"/>
        <v>331.2</v>
      </c>
    </row>
    <row r="11" spans="1:21" ht="36" x14ac:dyDescent="0.2">
      <c r="A11" s="62" t="s">
        <v>90</v>
      </c>
      <c r="B11" s="63">
        <v>920</v>
      </c>
      <c r="C11" s="67" t="s">
        <v>86</v>
      </c>
      <c r="D11" s="67" t="s">
        <v>88</v>
      </c>
      <c r="E11" s="67">
        <v>65</v>
      </c>
      <c r="F11" s="67" t="s">
        <v>76</v>
      </c>
      <c r="G11" s="67" t="s">
        <v>91</v>
      </c>
      <c r="H11" s="67"/>
      <c r="I11" s="67"/>
      <c r="J11" s="196">
        <f>J12+J15</f>
        <v>381.2</v>
      </c>
      <c r="K11" s="196">
        <f t="shared" ref="K11:L13" si="1">K12</f>
        <v>331.2</v>
      </c>
      <c r="L11" s="196">
        <f t="shared" si="1"/>
        <v>331.2</v>
      </c>
      <c r="Q11" s="223"/>
      <c r="R11" s="223"/>
      <c r="S11" s="223"/>
      <c r="T11" s="223"/>
      <c r="U11" s="223"/>
    </row>
    <row r="12" spans="1:21" ht="24" x14ac:dyDescent="0.2">
      <c r="A12" s="62" t="s">
        <v>92</v>
      </c>
      <c r="B12" s="63">
        <v>920</v>
      </c>
      <c r="C12" s="67" t="s">
        <v>86</v>
      </c>
      <c r="D12" s="67" t="s">
        <v>88</v>
      </c>
      <c r="E12" s="67">
        <v>65</v>
      </c>
      <c r="F12" s="67" t="s">
        <v>76</v>
      </c>
      <c r="G12" s="67" t="s">
        <v>91</v>
      </c>
      <c r="H12" s="67">
        <v>41150</v>
      </c>
      <c r="I12" s="67"/>
      <c r="J12" s="196">
        <f>J13</f>
        <v>231.2</v>
      </c>
      <c r="K12" s="196">
        <f t="shared" si="1"/>
        <v>331.2</v>
      </c>
      <c r="L12" s="196">
        <f t="shared" si="1"/>
        <v>331.2</v>
      </c>
      <c r="Q12" s="69"/>
      <c r="R12" s="69"/>
      <c r="S12" s="70"/>
      <c r="T12" s="70"/>
      <c r="U12" s="70"/>
    </row>
    <row r="13" spans="1:21" ht="72" x14ac:dyDescent="0.2">
      <c r="A13" s="62" t="s">
        <v>93</v>
      </c>
      <c r="B13" s="63">
        <v>920</v>
      </c>
      <c r="C13" s="67" t="s">
        <v>86</v>
      </c>
      <c r="D13" s="67" t="s">
        <v>88</v>
      </c>
      <c r="E13" s="67">
        <v>65</v>
      </c>
      <c r="F13" s="67" t="s">
        <v>76</v>
      </c>
      <c r="G13" s="67" t="s">
        <v>91</v>
      </c>
      <c r="H13" s="67">
        <v>41150</v>
      </c>
      <c r="I13" s="67">
        <v>100</v>
      </c>
      <c r="J13" s="196">
        <f>J14</f>
        <v>231.2</v>
      </c>
      <c r="K13" s="196">
        <f t="shared" si="1"/>
        <v>331.2</v>
      </c>
      <c r="L13" s="196">
        <f t="shared" si="1"/>
        <v>331.2</v>
      </c>
      <c r="Q13" s="71"/>
      <c r="R13" s="71"/>
      <c r="S13" s="70"/>
      <c r="T13" s="70"/>
      <c r="U13" s="70"/>
    </row>
    <row r="14" spans="1:21" ht="38.25" x14ac:dyDescent="0.2">
      <c r="A14" s="62" t="s">
        <v>94</v>
      </c>
      <c r="B14" s="63">
        <v>920</v>
      </c>
      <c r="C14" s="67" t="s">
        <v>86</v>
      </c>
      <c r="D14" s="67" t="s">
        <v>88</v>
      </c>
      <c r="E14" s="67">
        <v>65</v>
      </c>
      <c r="F14" s="67" t="s">
        <v>76</v>
      </c>
      <c r="G14" s="67" t="s">
        <v>91</v>
      </c>
      <c r="H14" s="67">
        <v>41150</v>
      </c>
      <c r="I14" s="67">
        <v>120</v>
      </c>
      <c r="J14" s="196">
        <f>181.2+50</f>
        <v>231.2</v>
      </c>
      <c r="K14" s="196">
        <v>331.2</v>
      </c>
      <c r="L14" s="196">
        <v>331.2</v>
      </c>
      <c r="M14" s="55" t="s">
        <v>95</v>
      </c>
      <c r="Q14" s="71"/>
      <c r="R14" s="71"/>
      <c r="S14" s="70"/>
      <c r="T14" s="70"/>
      <c r="U14" s="70"/>
    </row>
    <row r="15" spans="1:21" ht="24" x14ac:dyDescent="0.2">
      <c r="A15" s="62" t="s">
        <v>96</v>
      </c>
      <c r="B15" s="63">
        <v>920</v>
      </c>
      <c r="C15" s="67" t="s">
        <v>86</v>
      </c>
      <c r="D15" s="67" t="s">
        <v>88</v>
      </c>
      <c r="E15" s="67" t="s">
        <v>97</v>
      </c>
      <c r="F15" s="67" t="s">
        <v>76</v>
      </c>
      <c r="G15" s="67" t="s">
        <v>91</v>
      </c>
      <c r="H15" s="67" t="s">
        <v>115</v>
      </c>
      <c r="I15" s="62"/>
      <c r="J15" s="196">
        <f>J16</f>
        <v>150</v>
      </c>
      <c r="K15" s="196"/>
      <c r="L15" s="196"/>
      <c r="Q15" s="71"/>
      <c r="R15" s="71"/>
      <c r="S15" s="70"/>
      <c r="T15" s="70"/>
      <c r="U15" s="70"/>
    </row>
    <row r="16" spans="1:21" ht="60" x14ac:dyDescent="0.2">
      <c r="A16" s="72" t="s">
        <v>99</v>
      </c>
      <c r="B16" s="63">
        <v>920</v>
      </c>
      <c r="C16" s="67" t="s">
        <v>86</v>
      </c>
      <c r="D16" s="67" t="s">
        <v>88</v>
      </c>
      <c r="E16" s="67" t="s">
        <v>97</v>
      </c>
      <c r="F16" s="67" t="s">
        <v>76</v>
      </c>
      <c r="G16" s="67" t="s">
        <v>91</v>
      </c>
      <c r="H16" s="67" t="s">
        <v>98</v>
      </c>
      <c r="I16" s="62"/>
      <c r="J16" s="196">
        <f>J17</f>
        <v>150</v>
      </c>
      <c r="K16" s="196"/>
      <c r="L16" s="196"/>
      <c r="Q16" s="71"/>
      <c r="R16" s="71"/>
      <c r="S16" s="70"/>
      <c r="T16" s="70"/>
      <c r="U16" s="70"/>
    </row>
    <row r="17" spans="1:21" ht="72" x14ac:dyDescent="0.2">
      <c r="A17" s="62" t="s">
        <v>93</v>
      </c>
      <c r="B17" s="63">
        <v>920</v>
      </c>
      <c r="C17" s="67" t="s">
        <v>86</v>
      </c>
      <c r="D17" s="67" t="s">
        <v>88</v>
      </c>
      <c r="E17" s="67" t="s">
        <v>97</v>
      </c>
      <c r="F17" s="67" t="s">
        <v>76</v>
      </c>
      <c r="G17" s="67" t="s">
        <v>91</v>
      </c>
      <c r="H17" s="67" t="s">
        <v>98</v>
      </c>
      <c r="I17" s="62">
        <v>100</v>
      </c>
      <c r="J17" s="196">
        <f>J18</f>
        <v>150</v>
      </c>
      <c r="K17" s="196"/>
      <c r="L17" s="196"/>
      <c r="Q17" s="71"/>
      <c r="R17" s="71"/>
      <c r="S17" s="70"/>
      <c r="T17" s="70"/>
      <c r="U17" s="70"/>
    </row>
    <row r="18" spans="1:21" ht="36" x14ac:dyDescent="0.2">
      <c r="A18" s="62" t="s">
        <v>94</v>
      </c>
      <c r="B18" s="63">
        <v>920</v>
      </c>
      <c r="C18" s="67" t="s">
        <v>86</v>
      </c>
      <c r="D18" s="67" t="s">
        <v>88</v>
      </c>
      <c r="E18" s="67" t="s">
        <v>97</v>
      </c>
      <c r="F18" s="67" t="s">
        <v>76</v>
      </c>
      <c r="G18" s="67" t="s">
        <v>91</v>
      </c>
      <c r="H18" s="67" t="s">
        <v>98</v>
      </c>
      <c r="I18" s="62">
        <v>120</v>
      </c>
      <c r="J18" s="196">
        <v>150</v>
      </c>
      <c r="K18" s="196"/>
      <c r="L18" s="196"/>
      <c r="Q18" s="71"/>
      <c r="R18" s="71"/>
      <c r="S18" s="70"/>
      <c r="T18" s="70"/>
      <c r="U18" s="70"/>
    </row>
    <row r="19" spans="1:21" ht="57.75" customHeight="1" x14ac:dyDescent="0.2">
      <c r="A19" s="62" t="s">
        <v>100</v>
      </c>
      <c r="B19" s="63">
        <v>920</v>
      </c>
      <c r="C19" s="67" t="s">
        <v>86</v>
      </c>
      <c r="D19" s="67" t="s">
        <v>101</v>
      </c>
      <c r="E19" s="67"/>
      <c r="F19" s="67"/>
      <c r="G19" s="67"/>
      <c r="H19" s="67"/>
      <c r="I19" s="62"/>
      <c r="J19" s="195">
        <f t="shared" ref="J19:L20" si="2">J20</f>
        <v>922</v>
      </c>
      <c r="K19" s="195">
        <f t="shared" si="2"/>
        <v>720.4</v>
      </c>
      <c r="L19" s="195">
        <f t="shared" si="2"/>
        <v>734.09999999999991</v>
      </c>
      <c r="Q19" s="71"/>
      <c r="R19" s="71"/>
      <c r="S19" s="70"/>
      <c r="T19" s="70"/>
      <c r="U19" s="70"/>
    </row>
    <row r="20" spans="1:21" ht="60" x14ac:dyDescent="0.2">
      <c r="A20" s="62" t="s">
        <v>102</v>
      </c>
      <c r="B20" s="63">
        <v>920</v>
      </c>
      <c r="C20" s="67" t="s">
        <v>86</v>
      </c>
      <c r="D20" s="67" t="s">
        <v>101</v>
      </c>
      <c r="E20" s="67" t="s">
        <v>97</v>
      </c>
      <c r="F20" s="67"/>
      <c r="G20" s="67"/>
      <c r="H20" s="67"/>
      <c r="I20" s="62"/>
      <c r="J20" s="196">
        <f t="shared" si="2"/>
        <v>922</v>
      </c>
      <c r="K20" s="196">
        <f t="shared" si="2"/>
        <v>720.4</v>
      </c>
      <c r="L20" s="196">
        <f t="shared" si="2"/>
        <v>734.09999999999991</v>
      </c>
      <c r="S20" s="73"/>
      <c r="T20" s="73"/>
      <c r="U20" s="73"/>
    </row>
    <row r="21" spans="1:21" ht="60" x14ac:dyDescent="0.2">
      <c r="A21" s="62" t="s">
        <v>103</v>
      </c>
      <c r="B21" s="63">
        <v>920</v>
      </c>
      <c r="C21" s="67" t="s">
        <v>86</v>
      </c>
      <c r="D21" s="67" t="s">
        <v>101</v>
      </c>
      <c r="E21" s="67" t="s">
        <v>97</v>
      </c>
      <c r="F21" s="67" t="s">
        <v>10</v>
      </c>
      <c r="G21" s="67"/>
      <c r="H21" s="67"/>
      <c r="I21" s="62"/>
      <c r="J21" s="196">
        <f>J22+J25+J34+J30</f>
        <v>922</v>
      </c>
      <c r="K21" s="196">
        <f>K22+K25+K34</f>
        <v>720.4</v>
      </c>
      <c r="L21" s="196">
        <f>L22+L25+L34</f>
        <v>734.09999999999991</v>
      </c>
    </row>
    <row r="22" spans="1:21" ht="36" x14ac:dyDescent="0.2">
      <c r="A22" s="62" t="s">
        <v>104</v>
      </c>
      <c r="B22" s="63">
        <v>920</v>
      </c>
      <c r="C22" s="67" t="s">
        <v>86</v>
      </c>
      <c r="D22" s="67" t="s">
        <v>101</v>
      </c>
      <c r="E22" s="67" t="s">
        <v>97</v>
      </c>
      <c r="F22" s="67" t="s">
        <v>10</v>
      </c>
      <c r="G22" s="67" t="s">
        <v>91</v>
      </c>
      <c r="H22" s="67" t="s">
        <v>105</v>
      </c>
      <c r="I22" s="62"/>
      <c r="J22" s="196">
        <f t="shared" ref="J22:L23" si="3">J23</f>
        <v>508.6</v>
      </c>
      <c r="K22" s="196">
        <f t="shared" si="3"/>
        <v>445.7</v>
      </c>
      <c r="L22" s="196">
        <f t="shared" si="3"/>
        <v>462.9</v>
      </c>
    </row>
    <row r="23" spans="1:21" ht="72" x14ac:dyDescent="0.2">
      <c r="A23" s="62" t="s">
        <v>93</v>
      </c>
      <c r="B23" s="63">
        <v>920</v>
      </c>
      <c r="C23" s="67" t="s">
        <v>86</v>
      </c>
      <c r="D23" s="67" t="s">
        <v>101</v>
      </c>
      <c r="E23" s="67" t="s">
        <v>97</v>
      </c>
      <c r="F23" s="67" t="s">
        <v>10</v>
      </c>
      <c r="G23" s="67" t="s">
        <v>91</v>
      </c>
      <c r="H23" s="67" t="s">
        <v>105</v>
      </c>
      <c r="I23" s="62">
        <v>100</v>
      </c>
      <c r="J23" s="196">
        <f t="shared" si="3"/>
        <v>508.6</v>
      </c>
      <c r="K23" s="196">
        <f t="shared" si="3"/>
        <v>445.7</v>
      </c>
      <c r="L23" s="196">
        <f t="shared" si="3"/>
        <v>462.9</v>
      </c>
    </row>
    <row r="24" spans="1:21" ht="51" x14ac:dyDescent="0.2">
      <c r="A24" s="62" t="s">
        <v>94</v>
      </c>
      <c r="B24" s="63">
        <v>920</v>
      </c>
      <c r="C24" s="67" t="s">
        <v>86</v>
      </c>
      <c r="D24" s="67" t="s">
        <v>101</v>
      </c>
      <c r="E24" s="67" t="s">
        <v>97</v>
      </c>
      <c r="F24" s="67" t="s">
        <v>10</v>
      </c>
      <c r="G24" s="67" t="s">
        <v>91</v>
      </c>
      <c r="H24" s="67" t="s">
        <v>105</v>
      </c>
      <c r="I24" s="62">
        <v>120</v>
      </c>
      <c r="J24" s="196">
        <f>426+82.6</f>
        <v>508.6</v>
      </c>
      <c r="K24" s="196">
        <v>445.7</v>
      </c>
      <c r="L24" s="196">
        <v>462.9</v>
      </c>
      <c r="M24" s="55" t="s">
        <v>106</v>
      </c>
    </row>
    <row r="25" spans="1:21" ht="24" x14ac:dyDescent="0.2">
      <c r="A25" s="62" t="s">
        <v>107</v>
      </c>
      <c r="B25" s="63">
        <v>920</v>
      </c>
      <c r="C25" s="67" t="s">
        <v>86</v>
      </c>
      <c r="D25" s="67" t="s">
        <v>101</v>
      </c>
      <c r="E25" s="67" t="s">
        <v>97</v>
      </c>
      <c r="F25" s="67" t="s">
        <v>10</v>
      </c>
      <c r="G25" s="67" t="s">
        <v>91</v>
      </c>
      <c r="H25" s="67" t="s">
        <v>108</v>
      </c>
      <c r="I25" s="62"/>
      <c r="J25" s="196">
        <f>J26+J28</f>
        <v>312.2</v>
      </c>
      <c r="K25" s="196">
        <f>K26+K28</f>
        <v>274.2</v>
      </c>
      <c r="L25" s="196">
        <f>L26+L28</f>
        <v>270.7</v>
      </c>
    </row>
    <row r="26" spans="1:21" ht="36" x14ac:dyDescent="0.2">
      <c r="A26" s="62" t="s">
        <v>109</v>
      </c>
      <c r="B26" s="63">
        <v>920</v>
      </c>
      <c r="C26" s="67" t="s">
        <v>86</v>
      </c>
      <c r="D26" s="67" t="s">
        <v>101</v>
      </c>
      <c r="E26" s="67" t="s">
        <v>97</v>
      </c>
      <c r="F26" s="67" t="s">
        <v>10</v>
      </c>
      <c r="G26" s="67" t="s">
        <v>91</v>
      </c>
      <c r="H26" s="67" t="s">
        <v>108</v>
      </c>
      <c r="I26" s="62">
        <v>200</v>
      </c>
      <c r="J26" s="196">
        <f>J27</f>
        <v>142.19999999999999</v>
      </c>
      <c r="K26" s="196">
        <f>K27</f>
        <v>148.19999999999999</v>
      </c>
      <c r="L26" s="196">
        <f>L27</f>
        <v>143.19999999999999</v>
      </c>
    </row>
    <row r="27" spans="1:21" ht="36" x14ac:dyDescent="0.2">
      <c r="A27" s="62" t="s">
        <v>110</v>
      </c>
      <c r="B27" s="63">
        <v>920</v>
      </c>
      <c r="C27" s="67" t="s">
        <v>86</v>
      </c>
      <c r="D27" s="67" t="s">
        <v>101</v>
      </c>
      <c r="E27" s="67" t="s">
        <v>97</v>
      </c>
      <c r="F27" s="67" t="s">
        <v>10</v>
      </c>
      <c r="G27" s="67" t="s">
        <v>91</v>
      </c>
      <c r="H27" s="67" t="s">
        <v>108</v>
      </c>
      <c r="I27" s="62">
        <v>240</v>
      </c>
      <c r="J27" s="196">
        <v>142.19999999999999</v>
      </c>
      <c r="K27" s="196">
        <v>148.19999999999999</v>
      </c>
      <c r="L27" s="196">
        <v>143.19999999999999</v>
      </c>
      <c r="M27" s="55" t="s">
        <v>111</v>
      </c>
    </row>
    <row r="28" spans="1:21" x14ac:dyDescent="0.2">
      <c r="A28" s="62" t="s">
        <v>112</v>
      </c>
      <c r="B28" s="63">
        <v>920</v>
      </c>
      <c r="C28" s="67" t="s">
        <v>86</v>
      </c>
      <c r="D28" s="67" t="s">
        <v>101</v>
      </c>
      <c r="E28" s="67" t="s">
        <v>97</v>
      </c>
      <c r="F28" s="67" t="s">
        <v>10</v>
      </c>
      <c r="G28" s="67" t="s">
        <v>91</v>
      </c>
      <c r="H28" s="67" t="s">
        <v>108</v>
      </c>
      <c r="I28" s="62">
        <v>800</v>
      </c>
      <c r="J28" s="196">
        <f>J29</f>
        <v>170</v>
      </c>
      <c r="K28" s="196">
        <f>K29</f>
        <v>126</v>
      </c>
      <c r="L28" s="196">
        <f>L29</f>
        <v>127.5</v>
      </c>
    </row>
    <row r="29" spans="1:21" x14ac:dyDescent="0.2">
      <c r="A29" s="62" t="s">
        <v>113</v>
      </c>
      <c r="B29" s="63">
        <v>920</v>
      </c>
      <c r="C29" s="67" t="s">
        <v>86</v>
      </c>
      <c r="D29" s="67" t="s">
        <v>101</v>
      </c>
      <c r="E29" s="67" t="s">
        <v>97</v>
      </c>
      <c r="F29" s="67" t="s">
        <v>10</v>
      </c>
      <c r="G29" s="67" t="s">
        <v>91</v>
      </c>
      <c r="H29" s="67" t="s">
        <v>108</v>
      </c>
      <c r="I29" s="62">
        <v>850</v>
      </c>
      <c r="J29" s="196">
        <f>120+50</f>
        <v>170</v>
      </c>
      <c r="K29" s="196">
        <v>126</v>
      </c>
      <c r="L29" s="196">
        <v>127.5</v>
      </c>
      <c r="M29" s="74" t="s">
        <v>114</v>
      </c>
    </row>
    <row r="30" spans="1:21" ht="24" x14ac:dyDescent="0.2">
      <c r="A30" s="62" t="s">
        <v>96</v>
      </c>
      <c r="B30" s="63">
        <v>920</v>
      </c>
      <c r="C30" s="67" t="s">
        <v>86</v>
      </c>
      <c r="D30" s="67" t="s">
        <v>101</v>
      </c>
      <c r="E30" s="67" t="s">
        <v>97</v>
      </c>
      <c r="F30" s="67" t="s">
        <v>10</v>
      </c>
      <c r="G30" s="67" t="s">
        <v>91</v>
      </c>
      <c r="H30" s="67" t="s">
        <v>115</v>
      </c>
      <c r="I30" s="62"/>
      <c r="J30" s="196">
        <f>J31</f>
        <v>100.7</v>
      </c>
      <c r="K30" s="196"/>
      <c r="L30" s="196"/>
      <c r="M30" s="74"/>
    </row>
    <row r="31" spans="1:21" ht="60" x14ac:dyDescent="0.2">
      <c r="A31" s="62" t="s">
        <v>116</v>
      </c>
      <c r="B31" s="63">
        <v>920</v>
      </c>
      <c r="C31" s="67" t="s">
        <v>86</v>
      </c>
      <c r="D31" s="67" t="s">
        <v>101</v>
      </c>
      <c r="E31" s="67" t="s">
        <v>97</v>
      </c>
      <c r="F31" s="67" t="s">
        <v>10</v>
      </c>
      <c r="G31" s="67" t="s">
        <v>91</v>
      </c>
      <c r="H31" s="67" t="s">
        <v>98</v>
      </c>
      <c r="I31" s="62"/>
      <c r="J31" s="196">
        <f>J32</f>
        <v>100.7</v>
      </c>
      <c r="K31" s="196"/>
      <c r="L31" s="196"/>
      <c r="M31" s="74"/>
    </row>
    <row r="32" spans="1:21" ht="72" x14ac:dyDescent="0.2">
      <c r="A32" s="62" t="s">
        <v>93</v>
      </c>
      <c r="B32" s="63">
        <v>920</v>
      </c>
      <c r="C32" s="67" t="s">
        <v>86</v>
      </c>
      <c r="D32" s="67" t="s">
        <v>101</v>
      </c>
      <c r="E32" s="67" t="s">
        <v>97</v>
      </c>
      <c r="F32" s="67" t="s">
        <v>10</v>
      </c>
      <c r="G32" s="67" t="s">
        <v>91</v>
      </c>
      <c r="H32" s="67" t="s">
        <v>98</v>
      </c>
      <c r="I32" s="62">
        <v>100</v>
      </c>
      <c r="J32" s="196">
        <f>J33</f>
        <v>100.7</v>
      </c>
      <c r="K32" s="196"/>
      <c r="L32" s="196"/>
      <c r="M32" s="74"/>
    </row>
    <row r="33" spans="1:13" ht="36" x14ac:dyDescent="0.2">
      <c r="A33" s="62" t="s">
        <v>94</v>
      </c>
      <c r="B33" s="63">
        <v>920</v>
      </c>
      <c r="C33" s="67" t="s">
        <v>86</v>
      </c>
      <c r="D33" s="67" t="s">
        <v>101</v>
      </c>
      <c r="E33" s="67" t="s">
        <v>97</v>
      </c>
      <c r="F33" s="67" t="s">
        <v>10</v>
      </c>
      <c r="G33" s="67" t="s">
        <v>91</v>
      </c>
      <c r="H33" s="67" t="s">
        <v>98</v>
      </c>
      <c r="I33" s="62">
        <v>120</v>
      </c>
      <c r="J33" s="196">
        <v>100.7</v>
      </c>
      <c r="K33" s="196"/>
      <c r="L33" s="196"/>
      <c r="M33" s="74"/>
    </row>
    <row r="34" spans="1:13" ht="108" x14ac:dyDescent="0.2">
      <c r="A34" s="62" t="s">
        <v>117</v>
      </c>
      <c r="B34" s="63">
        <v>920</v>
      </c>
      <c r="C34" s="67" t="s">
        <v>86</v>
      </c>
      <c r="D34" s="67" t="s">
        <v>101</v>
      </c>
      <c r="E34" s="67" t="s">
        <v>97</v>
      </c>
      <c r="F34" s="67" t="s">
        <v>10</v>
      </c>
      <c r="G34" s="67" t="s">
        <v>91</v>
      </c>
      <c r="H34" s="67" t="s">
        <v>118</v>
      </c>
      <c r="I34" s="62"/>
      <c r="J34" s="196">
        <f t="shared" ref="J34:L35" si="4">J35</f>
        <v>0.5</v>
      </c>
      <c r="K34" s="196">
        <f t="shared" si="4"/>
        <v>0.5</v>
      </c>
      <c r="L34" s="196">
        <f t="shared" si="4"/>
        <v>0.5</v>
      </c>
    </row>
    <row r="35" spans="1:13" ht="36" x14ac:dyDescent="0.2">
      <c r="A35" s="62" t="s">
        <v>109</v>
      </c>
      <c r="B35" s="63">
        <v>920</v>
      </c>
      <c r="C35" s="67" t="s">
        <v>86</v>
      </c>
      <c r="D35" s="67" t="s">
        <v>101</v>
      </c>
      <c r="E35" s="67" t="s">
        <v>97</v>
      </c>
      <c r="F35" s="67" t="s">
        <v>10</v>
      </c>
      <c r="G35" s="67" t="s">
        <v>91</v>
      </c>
      <c r="H35" s="67" t="s">
        <v>118</v>
      </c>
      <c r="I35" s="62">
        <v>200</v>
      </c>
      <c r="J35" s="196">
        <f t="shared" si="4"/>
        <v>0.5</v>
      </c>
      <c r="K35" s="196">
        <f t="shared" si="4"/>
        <v>0.5</v>
      </c>
      <c r="L35" s="196">
        <f t="shared" si="4"/>
        <v>0.5</v>
      </c>
    </row>
    <row r="36" spans="1:13" ht="36" x14ac:dyDescent="0.2">
      <c r="A36" s="62" t="s">
        <v>110</v>
      </c>
      <c r="B36" s="63">
        <v>920</v>
      </c>
      <c r="C36" s="67" t="s">
        <v>86</v>
      </c>
      <c r="D36" s="67" t="s">
        <v>101</v>
      </c>
      <c r="E36" s="67" t="s">
        <v>97</v>
      </c>
      <c r="F36" s="67" t="s">
        <v>10</v>
      </c>
      <c r="G36" s="67" t="s">
        <v>91</v>
      </c>
      <c r="H36" s="67" t="s">
        <v>118</v>
      </c>
      <c r="I36" s="62">
        <v>240</v>
      </c>
      <c r="J36" s="196">
        <v>0.5</v>
      </c>
      <c r="K36" s="196">
        <v>0.5</v>
      </c>
      <c r="L36" s="196">
        <v>0.5</v>
      </c>
    </row>
    <row r="37" spans="1:13" ht="48" x14ac:dyDescent="0.2">
      <c r="A37" s="62" t="s">
        <v>119</v>
      </c>
      <c r="B37" s="63">
        <v>920</v>
      </c>
      <c r="C37" s="66" t="s">
        <v>86</v>
      </c>
      <c r="D37" s="66" t="s">
        <v>120</v>
      </c>
      <c r="E37" s="67"/>
      <c r="F37" s="67"/>
      <c r="G37" s="67"/>
      <c r="H37" s="67"/>
      <c r="I37" s="62"/>
      <c r="J37" s="195">
        <f t="shared" ref="J37:L41" si="5">J38</f>
        <v>4.3</v>
      </c>
      <c r="K37" s="195">
        <f t="shared" si="5"/>
        <v>0</v>
      </c>
      <c r="L37" s="195">
        <f t="shared" si="5"/>
        <v>0</v>
      </c>
    </row>
    <row r="38" spans="1:13" ht="36" x14ac:dyDescent="0.2">
      <c r="A38" s="62" t="s">
        <v>121</v>
      </c>
      <c r="B38" s="63">
        <v>920</v>
      </c>
      <c r="C38" s="67" t="s">
        <v>86</v>
      </c>
      <c r="D38" s="67" t="s">
        <v>120</v>
      </c>
      <c r="E38" s="67" t="s">
        <v>122</v>
      </c>
      <c r="F38" s="67"/>
      <c r="G38" s="67"/>
      <c r="H38" s="67"/>
      <c r="I38" s="62"/>
      <c r="J38" s="196">
        <f t="shared" si="5"/>
        <v>4.3</v>
      </c>
      <c r="K38" s="196">
        <f t="shared" si="5"/>
        <v>0</v>
      </c>
      <c r="L38" s="196">
        <f t="shared" si="5"/>
        <v>0</v>
      </c>
    </row>
    <row r="39" spans="1:13" ht="48" x14ac:dyDescent="0.2">
      <c r="A39" s="62" t="s">
        <v>123</v>
      </c>
      <c r="B39" s="63">
        <v>920</v>
      </c>
      <c r="C39" s="67" t="s">
        <v>86</v>
      </c>
      <c r="D39" s="67" t="s">
        <v>120</v>
      </c>
      <c r="E39" s="67" t="s">
        <v>122</v>
      </c>
      <c r="F39" s="67" t="s">
        <v>76</v>
      </c>
      <c r="G39" s="67"/>
      <c r="H39" s="67"/>
      <c r="I39" s="62"/>
      <c r="J39" s="196">
        <f t="shared" si="5"/>
        <v>4.3</v>
      </c>
      <c r="K39" s="196">
        <f t="shared" si="5"/>
        <v>0</v>
      </c>
      <c r="L39" s="196">
        <f t="shared" si="5"/>
        <v>0</v>
      </c>
    </row>
    <row r="40" spans="1:13" ht="101.25" customHeight="1" x14ac:dyDescent="0.2">
      <c r="A40" s="62" t="s">
        <v>124</v>
      </c>
      <c r="B40" s="63">
        <v>920</v>
      </c>
      <c r="C40" s="67" t="s">
        <v>86</v>
      </c>
      <c r="D40" s="67" t="s">
        <v>120</v>
      </c>
      <c r="E40" s="67" t="s">
        <v>122</v>
      </c>
      <c r="F40" s="67" t="s">
        <v>76</v>
      </c>
      <c r="G40" s="67" t="s">
        <v>91</v>
      </c>
      <c r="H40" s="67" t="s">
        <v>125</v>
      </c>
      <c r="I40" s="62"/>
      <c r="J40" s="196">
        <f t="shared" si="5"/>
        <v>4.3</v>
      </c>
      <c r="K40" s="196">
        <f t="shared" si="5"/>
        <v>0</v>
      </c>
      <c r="L40" s="196">
        <f t="shared" si="5"/>
        <v>0</v>
      </c>
    </row>
    <row r="41" spans="1:13" x14ac:dyDescent="0.2">
      <c r="A41" s="62" t="s">
        <v>126</v>
      </c>
      <c r="B41" s="63">
        <v>920</v>
      </c>
      <c r="C41" s="67" t="s">
        <v>86</v>
      </c>
      <c r="D41" s="67" t="s">
        <v>120</v>
      </c>
      <c r="E41" s="67" t="s">
        <v>122</v>
      </c>
      <c r="F41" s="67" t="s">
        <v>76</v>
      </c>
      <c r="G41" s="67" t="s">
        <v>91</v>
      </c>
      <c r="H41" s="67" t="s">
        <v>125</v>
      </c>
      <c r="I41" s="62">
        <v>500</v>
      </c>
      <c r="J41" s="196">
        <f t="shared" si="5"/>
        <v>4.3</v>
      </c>
      <c r="K41" s="196">
        <f t="shared" si="5"/>
        <v>0</v>
      </c>
      <c r="L41" s="196">
        <f t="shared" si="5"/>
        <v>0</v>
      </c>
    </row>
    <row r="42" spans="1:13" x14ac:dyDescent="0.2">
      <c r="A42" s="62" t="s">
        <v>127</v>
      </c>
      <c r="B42" s="63">
        <v>920</v>
      </c>
      <c r="C42" s="67" t="s">
        <v>86</v>
      </c>
      <c r="D42" s="67" t="s">
        <v>120</v>
      </c>
      <c r="E42" s="67" t="s">
        <v>122</v>
      </c>
      <c r="F42" s="67" t="s">
        <v>76</v>
      </c>
      <c r="G42" s="67" t="s">
        <v>91</v>
      </c>
      <c r="H42" s="67" t="s">
        <v>125</v>
      </c>
      <c r="I42" s="62">
        <v>540</v>
      </c>
      <c r="J42" s="196">
        <v>4.3</v>
      </c>
      <c r="K42" s="196">
        <v>0</v>
      </c>
      <c r="L42" s="196">
        <v>0</v>
      </c>
    </row>
    <row r="43" spans="1:13" s="55" customFormat="1" ht="24" x14ac:dyDescent="0.2">
      <c r="A43" s="206" t="s">
        <v>234</v>
      </c>
      <c r="B43" s="207">
        <v>920</v>
      </c>
      <c r="C43" s="208" t="s">
        <v>86</v>
      </c>
      <c r="D43" s="208" t="s">
        <v>235</v>
      </c>
      <c r="E43" s="208"/>
      <c r="F43" s="208"/>
      <c r="G43" s="208"/>
      <c r="H43" s="208"/>
      <c r="I43" s="206"/>
      <c r="J43" s="195">
        <f>J44</f>
        <v>23.44</v>
      </c>
      <c r="K43" s="195"/>
      <c r="L43" s="195"/>
    </row>
    <row r="44" spans="1:13" s="55" customFormat="1" ht="36" x14ac:dyDescent="0.2">
      <c r="A44" s="204" t="s">
        <v>121</v>
      </c>
      <c r="B44" s="63">
        <v>920</v>
      </c>
      <c r="C44" s="205" t="s">
        <v>86</v>
      </c>
      <c r="D44" s="205" t="s">
        <v>235</v>
      </c>
      <c r="E44" s="205" t="s">
        <v>122</v>
      </c>
      <c r="F44" s="205"/>
      <c r="G44" s="205"/>
      <c r="H44" s="205"/>
      <c r="I44" s="204"/>
      <c r="J44" s="196">
        <f>J45</f>
        <v>23.44</v>
      </c>
      <c r="K44" s="196"/>
      <c r="L44" s="196"/>
    </row>
    <row r="45" spans="1:13" s="55" customFormat="1" ht="48" x14ac:dyDescent="0.2">
      <c r="A45" s="204" t="s">
        <v>123</v>
      </c>
      <c r="B45" s="63">
        <v>920</v>
      </c>
      <c r="C45" s="205" t="s">
        <v>86</v>
      </c>
      <c r="D45" s="205" t="s">
        <v>235</v>
      </c>
      <c r="E45" s="205" t="s">
        <v>122</v>
      </c>
      <c r="F45" s="205" t="s">
        <v>76</v>
      </c>
      <c r="G45" s="205" t="s">
        <v>91</v>
      </c>
      <c r="H45" s="205"/>
      <c r="I45" s="204"/>
      <c r="J45" s="196">
        <f>J46</f>
        <v>23.44</v>
      </c>
      <c r="K45" s="196"/>
      <c r="L45" s="196"/>
    </row>
    <row r="46" spans="1:13" s="55" customFormat="1" ht="60" x14ac:dyDescent="0.2">
      <c r="A46" s="204" t="s">
        <v>236</v>
      </c>
      <c r="B46" s="63">
        <v>920</v>
      </c>
      <c r="C46" s="205" t="s">
        <v>86</v>
      </c>
      <c r="D46" s="205" t="s">
        <v>235</v>
      </c>
      <c r="E46" s="205" t="s">
        <v>122</v>
      </c>
      <c r="F46" s="205" t="s">
        <v>76</v>
      </c>
      <c r="G46" s="205" t="s">
        <v>91</v>
      </c>
      <c r="H46" s="205" t="s">
        <v>237</v>
      </c>
      <c r="I46" s="204"/>
      <c r="J46" s="196">
        <f>J47</f>
        <v>23.44</v>
      </c>
      <c r="K46" s="196"/>
      <c r="L46" s="196"/>
    </row>
    <row r="47" spans="1:13" s="55" customFormat="1" x14ac:dyDescent="0.2">
      <c r="A47" s="204" t="s">
        <v>112</v>
      </c>
      <c r="B47" s="63">
        <v>920</v>
      </c>
      <c r="C47" s="205" t="s">
        <v>86</v>
      </c>
      <c r="D47" s="205" t="s">
        <v>235</v>
      </c>
      <c r="E47" s="205" t="s">
        <v>122</v>
      </c>
      <c r="F47" s="205" t="s">
        <v>76</v>
      </c>
      <c r="G47" s="205" t="s">
        <v>91</v>
      </c>
      <c r="H47" s="205" t="s">
        <v>237</v>
      </c>
      <c r="I47" s="204">
        <v>800</v>
      </c>
      <c r="J47" s="196">
        <f>J48</f>
        <v>23.44</v>
      </c>
      <c r="K47" s="196"/>
      <c r="L47" s="196"/>
    </row>
    <row r="48" spans="1:13" s="55" customFormat="1" x14ac:dyDescent="0.2">
      <c r="A48" s="204" t="s">
        <v>238</v>
      </c>
      <c r="B48" s="63">
        <v>920</v>
      </c>
      <c r="C48" s="205" t="s">
        <v>86</v>
      </c>
      <c r="D48" s="205" t="s">
        <v>235</v>
      </c>
      <c r="E48" s="205" t="s">
        <v>122</v>
      </c>
      <c r="F48" s="205" t="s">
        <v>76</v>
      </c>
      <c r="G48" s="205" t="s">
        <v>91</v>
      </c>
      <c r="H48" s="205" t="s">
        <v>237</v>
      </c>
      <c r="I48" s="204">
        <v>880</v>
      </c>
      <c r="J48" s="196">
        <f>23.44</f>
        <v>23.44</v>
      </c>
      <c r="K48" s="196"/>
      <c r="L48" s="196"/>
    </row>
    <row r="49" spans="1:12" x14ac:dyDescent="0.2">
      <c r="A49" s="65" t="s">
        <v>128</v>
      </c>
      <c r="B49" s="63">
        <v>920</v>
      </c>
      <c r="C49" s="67" t="s">
        <v>86</v>
      </c>
      <c r="D49" s="67" t="s">
        <v>82</v>
      </c>
      <c r="E49" s="66"/>
      <c r="F49" s="66"/>
      <c r="G49" s="66"/>
      <c r="H49" s="66"/>
      <c r="I49" s="65"/>
      <c r="J49" s="196">
        <f t="shared" ref="J49:L53" si="6">J50</f>
        <v>10</v>
      </c>
      <c r="K49" s="196">
        <f t="shared" si="6"/>
        <v>10</v>
      </c>
      <c r="L49" s="196">
        <f t="shared" si="6"/>
        <v>10</v>
      </c>
    </row>
    <row r="50" spans="1:12" ht="36" x14ac:dyDescent="0.2">
      <c r="A50" s="62" t="s">
        <v>121</v>
      </c>
      <c r="B50" s="63">
        <v>920</v>
      </c>
      <c r="C50" s="67" t="s">
        <v>86</v>
      </c>
      <c r="D50" s="67" t="s">
        <v>82</v>
      </c>
      <c r="E50" s="67" t="s">
        <v>122</v>
      </c>
      <c r="F50" s="67"/>
      <c r="G50" s="67"/>
      <c r="H50" s="67"/>
      <c r="I50" s="62"/>
      <c r="J50" s="196">
        <f t="shared" si="6"/>
        <v>10</v>
      </c>
      <c r="K50" s="196">
        <f t="shared" si="6"/>
        <v>10</v>
      </c>
      <c r="L50" s="196">
        <f t="shared" si="6"/>
        <v>10</v>
      </c>
    </row>
    <row r="51" spans="1:12" ht="48" x14ac:dyDescent="0.2">
      <c r="A51" s="62" t="s">
        <v>123</v>
      </c>
      <c r="B51" s="63">
        <v>920</v>
      </c>
      <c r="C51" s="67" t="s">
        <v>86</v>
      </c>
      <c r="D51" s="67" t="s">
        <v>82</v>
      </c>
      <c r="E51" s="67" t="s">
        <v>122</v>
      </c>
      <c r="F51" s="67" t="s">
        <v>76</v>
      </c>
      <c r="G51" s="67"/>
      <c r="H51" s="67"/>
      <c r="I51" s="62"/>
      <c r="J51" s="196">
        <f t="shared" si="6"/>
        <v>10</v>
      </c>
      <c r="K51" s="196">
        <f t="shared" si="6"/>
        <v>10</v>
      </c>
      <c r="L51" s="196">
        <f t="shared" si="6"/>
        <v>10</v>
      </c>
    </row>
    <row r="52" spans="1:12" ht="48" x14ac:dyDescent="0.2">
      <c r="A52" s="62" t="s">
        <v>129</v>
      </c>
      <c r="B52" s="63">
        <v>920</v>
      </c>
      <c r="C52" s="67" t="s">
        <v>86</v>
      </c>
      <c r="D52" s="67" t="s">
        <v>82</v>
      </c>
      <c r="E52" s="67" t="s">
        <v>122</v>
      </c>
      <c r="F52" s="67" t="s">
        <v>76</v>
      </c>
      <c r="G52" s="67" t="s">
        <v>91</v>
      </c>
      <c r="H52" s="67" t="s">
        <v>130</v>
      </c>
      <c r="I52" s="75"/>
      <c r="J52" s="196">
        <f t="shared" si="6"/>
        <v>10</v>
      </c>
      <c r="K52" s="196">
        <f t="shared" si="6"/>
        <v>10</v>
      </c>
      <c r="L52" s="196">
        <f t="shared" si="6"/>
        <v>10</v>
      </c>
    </row>
    <row r="53" spans="1:12" x14ac:dyDescent="0.2">
      <c r="A53" s="62" t="s">
        <v>112</v>
      </c>
      <c r="B53" s="63">
        <v>920</v>
      </c>
      <c r="C53" s="67" t="s">
        <v>86</v>
      </c>
      <c r="D53" s="67" t="s">
        <v>82</v>
      </c>
      <c r="E53" s="67" t="s">
        <v>122</v>
      </c>
      <c r="F53" s="67" t="s">
        <v>76</v>
      </c>
      <c r="G53" s="67" t="s">
        <v>91</v>
      </c>
      <c r="H53" s="67" t="s">
        <v>130</v>
      </c>
      <c r="I53" s="75">
        <v>800</v>
      </c>
      <c r="J53" s="196">
        <f t="shared" si="6"/>
        <v>10</v>
      </c>
      <c r="K53" s="196">
        <f t="shared" si="6"/>
        <v>10</v>
      </c>
      <c r="L53" s="196">
        <f t="shared" si="6"/>
        <v>10</v>
      </c>
    </row>
    <row r="54" spans="1:12" x14ac:dyDescent="0.2">
      <c r="A54" s="62" t="s">
        <v>131</v>
      </c>
      <c r="B54" s="63">
        <v>920</v>
      </c>
      <c r="C54" s="67" t="s">
        <v>86</v>
      </c>
      <c r="D54" s="67" t="s">
        <v>82</v>
      </c>
      <c r="E54" s="67" t="s">
        <v>122</v>
      </c>
      <c r="F54" s="67" t="s">
        <v>76</v>
      </c>
      <c r="G54" s="67" t="s">
        <v>91</v>
      </c>
      <c r="H54" s="67" t="s">
        <v>130</v>
      </c>
      <c r="I54" s="62">
        <v>870</v>
      </c>
      <c r="J54" s="196">
        <v>10</v>
      </c>
      <c r="K54" s="196">
        <v>10</v>
      </c>
      <c r="L54" s="196">
        <v>10</v>
      </c>
    </row>
    <row r="55" spans="1:12" x14ac:dyDescent="0.2">
      <c r="A55" s="76" t="s">
        <v>132</v>
      </c>
      <c r="B55" s="63">
        <v>920</v>
      </c>
      <c r="C55" s="77" t="s">
        <v>88</v>
      </c>
      <c r="D55" s="67"/>
      <c r="E55" s="67"/>
      <c r="F55" s="67"/>
      <c r="G55" s="67"/>
      <c r="H55" s="67"/>
      <c r="I55" s="62"/>
      <c r="J55" s="195">
        <f t="shared" ref="J55:L58" si="7">J56</f>
        <v>109.3</v>
      </c>
      <c r="K55" s="195">
        <f t="shared" si="7"/>
        <v>114.4</v>
      </c>
      <c r="L55" s="195">
        <f t="shared" si="7"/>
        <v>118.69999999999999</v>
      </c>
    </row>
    <row r="56" spans="1:12" ht="24" x14ac:dyDescent="0.2">
      <c r="A56" s="78" t="s">
        <v>133</v>
      </c>
      <c r="B56" s="63">
        <v>920</v>
      </c>
      <c r="C56" s="79" t="s">
        <v>88</v>
      </c>
      <c r="D56" s="67" t="s">
        <v>134</v>
      </c>
      <c r="E56" s="67"/>
      <c r="F56" s="67"/>
      <c r="G56" s="67"/>
      <c r="H56" s="67"/>
      <c r="I56" s="62"/>
      <c r="J56" s="196">
        <f t="shared" si="7"/>
        <v>109.3</v>
      </c>
      <c r="K56" s="196">
        <f t="shared" si="7"/>
        <v>114.4</v>
      </c>
      <c r="L56" s="196">
        <f t="shared" si="7"/>
        <v>118.69999999999999</v>
      </c>
    </row>
    <row r="57" spans="1:12" ht="36" x14ac:dyDescent="0.2">
      <c r="A57" s="62" t="s">
        <v>121</v>
      </c>
      <c r="B57" s="63">
        <v>920</v>
      </c>
      <c r="C57" s="79" t="s">
        <v>88</v>
      </c>
      <c r="D57" s="67" t="s">
        <v>134</v>
      </c>
      <c r="E57" s="67" t="s">
        <v>122</v>
      </c>
      <c r="F57" s="67"/>
      <c r="G57" s="67"/>
      <c r="H57" s="67"/>
      <c r="I57" s="62"/>
      <c r="J57" s="196">
        <f t="shared" si="7"/>
        <v>109.3</v>
      </c>
      <c r="K57" s="196">
        <f t="shared" si="7"/>
        <v>114.4</v>
      </c>
      <c r="L57" s="196">
        <f t="shared" si="7"/>
        <v>118.69999999999999</v>
      </c>
    </row>
    <row r="58" spans="1:12" ht="48" x14ac:dyDescent="0.2">
      <c r="A58" s="62" t="s">
        <v>123</v>
      </c>
      <c r="B58" s="63">
        <v>920</v>
      </c>
      <c r="C58" s="79" t="s">
        <v>88</v>
      </c>
      <c r="D58" s="67" t="s">
        <v>134</v>
      </c>
      <c r="E58" s="67" t="s">
        <v>122</v>
      </c>
      <c r="F58" s="67" t="s">
        <v>76</v>
      </c>
      <c r="G58" s="67"/>
      <c r="H58" s="67"/>
      <c r="I58" s="62"/>
      <c r="J58" s="196">
        <f t="shared" si="7"/>
        <v>109.3</v>
      </c>
      <c r="K58" s="196">
        <f t="shared" si="7"/>
        <v>114.4</v>
      </c>
      <c r="L58" s="196">
        <f t="shared" si="7"/>
        <v>118.69999999999999</v>
      </c>
    </row>
    <row r="59" spans="1:12" ht="60" x14ac:dyDescent="0.2">
      <c r="A59" s="80" t="s">
        <v>135</v>
      </c>
      <c r="B59" s="63">
        <v>920</v>
      </c>
      <c r="C59" s="79" t="s">
        <v>88</v>
      </c>
      <c r="D59" s="67" t="s">
        <v>134</v>
      </c>
      <c r="E59" s="67" t="s">
        <v>122</v>
      </c>
      <c r="F59" s="67" t="s">
        <v>76</v>
      </c>
      <c r="G59" s="67" t="s">
        <v>91</v>
      </c>
      <c r="H59" s="67" t="s">
        <v>136</v>
      </c>
      <c r="I59" s="62"/>
      <c r="J59" s="196">
        <f>J60+J62</f>
        <v>109.3</v>
      </c>
      <c r="K59" s="196">
        <f>K60+K62</f>
        <v>114.4</v>
      </c>
      <c r="L59" s="196">
        <f>L60+L62</f>
        <v>118.69999999999999</v>
      </c>
    </row>
    <row r="60" spans="1:12" ht="72" x14ac:dyDescent="0.2">
      <c r="A60" s="62" t="s">
        <v>93</v>
      </c>
      <c r="B60" s="63">
        <v>920</v>
      </c>
      <c r="C60" s="79" t="s">
        <v>88</v>
      </c>
      <c r="D60" s="67" t="s">
        <v>134</v>
      </c>
      <c r="E60" s="67" t="s">
        <v>122</v>
      </c>
      <c r="F60" s="67" t="s">
        <v>76</v>
      </c>
      <c r="G60" s="67" t="s">
        <v>91</v>
      </c>
      <c r="H60" s="67" t="s">
        <v>136</v>
      </c>
      <c r="I60" s="62">
        <v>100</v>
      </c>
      <c r="J60" s="196">
        <f>J61</f>
        <v>99.1</v>
      </c>
      <c r="K60" s="196">
        <f>K61</f>
        <v>101</v>
      </c>
      <c r="L60" s="196">
        <f>L61</f>
        <v>104.6</v>
      </c>
    </row>
    <row r="61" spans="1:12" ht="36" x14ac:dyDescent="0.2">
      <c r="A61" s="62" t="s">
        <v>94</v>
      </c>
      <c r="B61" s="63">
        <v>920</v>
      </c>
      <c r="C61" s="79" t="s">
        <v>88</v>
      </c>
      <c r="D61" s="67" t="s">
        <v>134</v>
      </c>
      <c r="E61" s="67" t="s">
        <v>122</v>
      </c>
      <c r="F61" s="67" t="s">
        <v>76</v>
      </c>
      <c r="G61" s="67" t="s">
        <v>91</v>
      </c>
      <c r="H61" s="67" t="s">
        <v>136</v>
      </c>
      <c r="I61" s="62">
        <v>120</v>
      </c>
      <c r="J61" s="196">
        <v>99.1</v>
      </c>
      <c r="K61" s="196">
        <v>101</v>
      </c>
      <c r="L61" s="196">
        <v>104.6</v>
      </c>
    </row>
    <row r="62" spans="1:12" ht="36" x14ac:dyDescent="0.2">
      <c r="A62" s="81" t="s">
        <v>109</v>
      </c>
      <c r="B62" s="63">
        <v>920</v>
      </c>
      <c r="C62" s="79" t="s">
        <v>88</v>
      </c>
      <c r="D62" s="67" t="s">
        <v>134</v>
      </c>
      <c r="E62" s="67" t="s">
        <v>122</v>
      </c>
      <c r="F62" s="67" t="s">
        <v>76</v>
      </c>
      <c r="G62" s="67" t="s">
        <v>91</v>
      </c>
      <c r="H62" s="67" t="s">
        <v>136</v>
      </c>
      <c r="I62" s="62">
        <v>200</v>
      </c>
      <c r="J62" s="196">
        <f>J63</f>
        <v>10.199999999999999</v>
      </c>
      <c r="K62" s="196">
        <f>K63</f>
        <v>13.4</v>
      </c>
      <c r="L62" s="196">
        <f>L63</f>
        <v>14.1</v>
      </c>
    </row>
    <row r="63" spans="1:12" ht="36" x14ac:dyDescent="0.2">
      <c r="A63" s="62" t="s">
        <v>110</v>
      </c>
      <c r="B63" s="63">
        <v>920</v>
      </c>
      <c r="C63" s="79" t="s">
        <v>88</v>
      </c>
      <c r="D63" s="67" t="s">
        <v>134</v>
      </c>
      <c r="E63" s="67" t="s">
        <v>122</v>
      </c>
      <c r="F63" s="67" t="s">
        <v>76</v>
      </c>
      <c r="G63" s="67" t="s">
        <v>91</v>
      </c>
      <c r="H63" s="67" t="s">
        <v>136</v>
      </c>
      <c r="I63" s="62">
        <v>240</v>
      </c>
      <c r="J63" s="196">
        <v>10.199999999999999</v>
      </c>
      <c r="K63" s="196">
        <v>13.4</v>
      </c>
      <c r="L63" s="196">
        <v>14.1</v>
      </c>
    </row>
    <row r="64" spans="1:12" ht="24" x14ac:dyDescent="0.2">
      <c r="A64" s="82" t="s">
        <v>137</v>
      </c>
      <c r="B64" s="63">
        <v>920</v>
      </c>
      <c r="C64" s="83" t="s">
        <v>134</v>
      </c>
      <c r="D64" s="84"/>
      <c r="E64" s="84"/>
      <c r="F64" s="84"/>
      <c r="G64" s="84"/>
      <c r="H64" s="84"/>
      <c r="I64" s="85"/>
      <c r="J64" s="195">
        <f t="shared" ref="J64:L69" si="8">J65</f>
        <v>5</v>
      </c>
      <c r="K64" s="195">
        <f t="shared" si="8"/>
        <v>5</v>
      </c>
      <c r="L64" s="195">
        <f t="shared" si="8"/>
        <v>5</v>
      </c>
    </row>
    <row r="65" spans="1:12" ht="48" x14ac:dyDescent="0.2">
      <c r="A65" s="86" t="s">
        <v>138</v>
      </c>
      <c r="B65" s="63">
        <v>920</v>
      </c>
      <c r="C65" s="87" t="s">
        <v>134</v>
      </c>
      <c r="D65" s="88" t="s">
        <v>81</v>
      </c>
      <c r="E65" s="88"/>
      <c r="F65" s="88"/>
      <c r="G65" s="88"/>
      <c r="H65" s="88"/>
      <c r="I65" s="89"/>
      <c r="J65" s="196">
        <f t="shared" si="8"/>
        <v>5</v>
      </c>
      <c r="K65" s="196">
        <f t="shared" si="8"/>
        <v>5</v>
      </c>
      <c r="L65" s="196">
        <f t="shared" si="8"/>
        <v>5</v>
      </c>
    </row>
    <row r="66" spans="1:12" ht="36" x14ac:dyDescent="0.2">
      <c r="A66" s="90" t="s">
        <v>139</v>
      </c>
      <c r="B66" s="63">
        <v>920</v>
      </c>
      <c r="C66" s="87" t="s">
        <v>134</v>
      </c>
      <c r="D66" s="88" t="s">
        <v>81</v>
      </c>
      <c r="E66" s="88" t="s">
        <v>122</v>
      </c>
      <c r="F66" s="88"/>
      <c r="G66" s="88"/>
      <c r="H66" s="88"/>
      <c r="I66" s="89"/>
      <c r="J66" s="196">
        <f t="shared" si="8"/>
        <v>5</v>
      </c>
      <c r="K66" s="196">
        <f t="shared" si="8"/>
        <v>5</v>
      </c>
      <c r="L66" s="196">
        <f t="shared" si="8"/>
        <v>5</v>
      </c>
    </row>
    <row r="67" spans="1:12" ht="48" x14ac:dyDescent="0.2">
      <c r="A67" s="90" t="s">
        <v>140</v>
      </c>
      <c r="B67" s="63">
        <v>920</v>
      </c>
      <c r="C67" s="87" t="s">
        <v>134</v>
      </c>
      <c r="D67" s="88" t="s">
        <v>81</v>
      </c>
      <c r="E67" s="88" t="s">
        <v>122</v>
      </c>
      <c r="F67" s="88" t="s">
        <v>76</v>
      </c>
      <c r="G67" s="88"/>
      <c r="H67" s="88"/>
      <c r="I67" s="89"/>
      <c r="J67" s="196">
        <f t="shared" si="8"/>
        <v>5</v>
      </c>
      <c r="K67" s="196">
        <f t="shared" si="8"/>
        <v>5</v>
      </c>
      <c r="L67" s="196">
        <f t="shared" si="8"/>
        <v>5</v>
      </c>
    </row>
    <row r="68" spans="1:12" ht="24" x14ac:dyDescent="0.2">
      <c r="A68" s="86" t="s">
        <v>141</v>
      </c>
      <c r="B68" s="63">
        <v>920</v>
      </c>
      <c r="C68" s="87" t="s">
        <v>134</v>
      </c>
      <c r="D68" s="88" t="s">
        <v>81</v>
      </c>
      <c r="E68" s="88" t="s">
        <v>122</v>
      </c>
      <c r="F68" s="88" t="s">
        <v>76</v>
      </c>
      <c r="G68" s="88" t="s">
        <v>91</v>
      </c>
      <c r="H68" s="88" t="s">
        <v>142</v>
      </c>
      <c r="I68" s="89"/>
      <c r="J68" s="197">
        <f t="shared" si="8"/>
        <v>5</v>
      </c>
      <c r="K68" s="197">
        <f t="shared" si="8"/>
        <v>5</v>
      </c>
      <c r="L68" s="197">
        <f t="shared" si="8"/>
        <v>5</v>
      </c>
    </row>
    <row r="69" spans="1:12" ht="36" x14ac:dyDescent="0.2">
      <c r="A69" s="86" t="s">
        <v>109</v>
      </c>
      <c r="B69" s="63">
        <v>920</v>
      </c>
      <c r="C69" s="87" t="s">
        <v>134</v>
      </c>
      <c r="D69" s="88" t="s">
        <v>81</v>
      </c>
      <c r="E69" s="88" t="s">
        <v>122</v>
      </c>
      <c r="F69" s="88" t="s">
        <v>76</v>
      </c>
      <c r="G69" s="88" t="s">
        <v>91</v>
      </c>
      <c r="H69" s="88" t="s">
        <v>142</v>
      </c>
      <c r="I69" s="89">
        <v>200</v>
      </c>
      <c r="J69" s="197">
        <f t="shared" si="8"/>
        <v>5</v>
      </c>
      <c r="K69" s="197">
        <f t="shared" si="8"/>
        <v>5</v>
      </c>
      <c r="L69" s="197">
        <f t="shared" si="8"/>
        <v>5</v>
      </c>
    </row>
    <row r="70" spans="1:12" ht="36" x14ac:dyDescent="0.2">
      <c r="A70" s="89" t="s">
        <v>110</v>
      </c>
      <c r="B70" s="63">
        <v>920</v>
      </c>
      <c r="C70" s="87" t="s">
        <v>134</v>
      </c>
      <c r="D70" s="88" t="s">
        <v>81</v>
      </c>
      <c r="E70" s="88" t="s">
        <v>122</v>
      </c>
      <c r="F70" s="88" t="s">
        <v>76</v>
      </c>
      <c r="G70" s="88" t="s">
        <v>91</v>
      </c>
      <c r="H70" s="88" t="s">
        <v>142</v>
      </c>
      <c r="I70" s="89">
        <v>244</v>
      </c>
      <c r="J70" s="197">
        <v>5</v>
      </c>
      <c r="K70" s="197">
        <v>5</v>
      </c>
      <c r="L70" s="197">
        <v>5</v>
      </c>
    </row>
    <row r="71" spans="1:12" s="92" customFormat="1" x14ac:dyDescent="0.2">
      <c r="A71" s="65" t="s">
        <v>143</v>
      </c>
      <c r="B71" s="63">
        <v>920</v>
      </c>
      <c r="C71" s="66" t="s">
        <v>101</v>
      </c>
      <c r="D71" s="66"/>
      <c r="E71" s="66"/>
      <c r="F71" s="66"/>
      <c r="G71" s="66"/>
      <c r="H71" s="66"/>
      <c r="I71" s="65"/>
      <c r="J71" s="195">
        <f>J72+J78</f>
        <v>520.29999999999995</v>
      </c>
      <c r="K71" s="195">
        <f>K72+K78</f>
        <v>990</v>
      </c>
      <c r="L71" s="195">
        <f>L72+L78</f>
        <v>990</v>
      </c>
    </row>
    <row r="72" spans="1:12" x14ac:dyDescent="0.2">
      <c r="A72" s="62" t="s">
        <v>144</v>
      </c>
      <c r="B72" s="63">
        <v>920</v>
      </c>
      <c r="C72" s="67" t="s">
        <v>101</v>
      </c>
      <c r="D72" s="67" t="s">
        <v>145</v>
      </c>
      <c r="E72" s="67"/>
      <c r="F72" s="67"/>
      <c r="G72" s="67"/>
      <c r="H72" s="67"/>
      <c r="I72" s="75"/>
      <c r="J72" s="196">
        <f t="shared" ref="J72:L76" si="9">J73</f>
        <v>519.29999999999995</v>
      </c>
      <c r="K72" s="196">
        <f t="shared" si="9"/>
        <v>989</v>
      </c>
      <c r="L72" s="196">
        <f t="shared" si="9"/>
        <v>989</v>
      </c>
    </row>
    <row r="73" spans="1:12" ht="72" x14ac:dyDescent="0.2">
      <c r="A73" s="216" t="s">
        <v>146</v>
      </c>
      <c r="B73" s="63">
        <v>920</v>
      </c>
      <c r="C73" s="67" t="s">
        <v>101</v>
      </c>
      <c r="D73" s="67" t="s">
        <v>145</v>
      </c>
      <c r="E73" s="67" t="s">
        <v>147</v>
      </c>
      <c r="F73" s="67"/>
      <c r="G73" s="67"/>
      <c r="H73" s="67"/>
      <c r="I73" s="62"/>
      <c r="J73" s="196">
        <f t="shared" si="9"/>
        <v>519.29999999999995</v>
      </c>
      <c r="K73" s="196">
        <f t="shared" si="9"/>
        <v>989</v>
      </c>
      <c r="L73" s="196">
        <f t="shared" si="9"/>
        <v>989</v>
      </c>
    </row>
    <row r="74" spans="1:12" ht="109.5" customHeight="1" x14ac:dyDescent="0.2">
      <c r="A74" s="216" t="s">
        <v>241</v>
      </c>
      <c r="B74" s="63">
        <v>920</v>
      </c>
      <c r="C74" s="67" t="s">
        <v>101</v>
      </c>
      <c r="D74" s="67" t="s">
        <v>145</v>
      </c>
      <c r="E74" s="67" t="s">
        <v>147</v>
      </c>
      <c r="F74" s="67" t="s">
        <v>148</v>
      </c>
      <c r="G74" s="67" t="s">
        <v>86</v>
      </c>
      <c r="H74" s="67"/>
      <c r="I74" s="62"/>
      <c r="J74" s="196">
        <f t="shared" si="9"/>
        <v>519.29999999999995</v>
      </c>
      <c r="K74" s="196">
        <f t="shared" si="9"/>
        <v>989</v>
      </c>
      <c r="L74" s="196">
        <f t="shared" si="9"/>
        <v>989</v>
      </c>
    </row>
    <row r="75" spans="1:12" ht="216" customHeight="1" x14ac:dyDescent="0.2">
      <c r="A75" s="216" t="s">
        <v>149</v>
      </c>
      <c r="B75" s="63">
        <v>920</v>
      </c>
      <c r="C75" s="67" t="s">
        <v>101</v>
      </c>
      <c r="D75" s="67" t="s">
        <v>145</v>
      </c>
      <c r="E75" s="67" t="s">
        <v>147</v>
      </c>
      <c r="F75" s="67" t="s">
        <v>148</v>
      </c>
      <c r="G75" s="67" t="s">
        <v>86</v>
      </c>
      <c r="H75" s="67" t="s">
        <v>150</v>
      </c>
      <c r="I75" s="62"/>
      <c r="J75" s="196">
        <f t="shared" si="9"/>
        <v>519.29999999999995</v>
      </c>
      <c r="K75" s="196">
        <f t="shared" si="9"/>
        <v>989</v>
      </c>
      <c r="L75" s="196">
        <f t="shared" si="9"/>
        <v>989</v>
      </c>
    </row>
    <row r="76" spans="1:12" ht="36" x14ac:dyDescent="0.2">
      <c r="A76" s="81" t="s">
        <v>109</v>
      </c>
      <c r="B76" s="63">
        <v>920</v>
      </c>
      <c r="C76" s="67" t="s">
        <v>101</v>
      </c>
      <c r="D76" s="67" t="s">
        <v>145</v>
      </c>
      <c r="E76" s="67" t="s">
        <v>147</v>
      </c>
      <c r="F76" s="67" t="s">
        <v>148</v>
      </c>
      <c r="G76" s="67" t="s">
        <v>86</v>
      </c>
      <c r="H76" s="67" t="s">
        <v>150</v>
      </c>
      <c r="I76" s="62">
        <v>200</v>
      </c>
      <c r="J76" s="196">
        <f t="shared" si="9"/>
        <v>519.29999999999995</v>
      </c>
      <c r="K76" s="196">
        <f t="shared" si="9"/>
        <v>989</v>
      </c>
      <c r="L76" s="196">
        <f t="shared" si="9"/>
        <v>989</v>
      </c>
    </row>
    <row r="77" spans="1:12" ht="36" x14ac:dyDescent="0.2">
      <c r="A77" s="62" t="s">
        <v>110</v>
      </c>
      <c r="B77" s="63">
        <v>920</v>
      </c>
      <c r="C77" s="67" t="s">
        <v>101</v>
      </c>
      <c r="D77" s="67" t="s">
        <v>145</v>
      </c>
      <c r="E77" s="67" t="s">
        <v>147</v>
      </c>
      <c r="F77" s="67" t="s">
        <v>148</v>
      </c>
      <c r="G77" s="67" t="s">
        <v>86</v>
      </c>
      <c r="H77" s="67" t="s">
        <v>150</v>
      </c>
      <c r="I77" s="62">
        <v>240</v>
      </c>
      <c r="J77" s="196">
        <v>519.29999999999995</v>
      </c>
      <c r="K77" s="196">
        <v>989</v>
      </c>
      <c r="L77" s="196">
        <v>989</v>
      </c>
    </row>
    <row r="78" spans="1:12" ht="24" x14ac:dyDescent="0.2">
      <c r="A78" s="62" t="s">
        <v>151</v>
      </c>
      <c r="B78" s="63">
        <v>920</v>
      </c>
      <c r="C78" s="67" t="s">
        <v>101</v>
      </c>
      <c r="D78" s="67" t="s">
        <v>83</v>
      </c>
      <c r="E78" s="67"/>
      <c r="F78" s="67"/>
      <c r="G78" s="67"/>
      <c r="H78" s="67"/>
      <c r="I78" s="62"/>
      <c r="J78" s="196">
        <f t="shared" ref="J78:L82" si="10">J79</f>
        <v>1</v>
      </c>
      <c r="K78" s="196">
        <f t="shared" si="10"/>
        <v>1</v>
      </c>
      <c r="L78" s="196">
        <f t="shared" si="10"/>
        <v>1</v>
      </c>
    </row>
    <row r="79" spans="1:12" ht="36" x14ac:dyDescent="0.2">
      <c r="A79" s="78" t="s">
        <v>139</v>
      </c>
      <c r="B79" s="63">
        <v>920</v>
      </c>
      <c r="C79" s="67" t="s">
        <v>101</v>
      </c>
      <c r="D79" s="67" t="s">
        <v>83</v>
      </c>
      <c r="E79" s="67" t="s">
        <v>122</v>
      </c>
      <c r="F79" s="67"/>
      <c r="G79" s="67"/>
      <c r="H79" s="67"/>
      <c r="I79" s="62"/>
      <c r="J79" s="196">
        <f t="shared" si="10"/>
        <v>1</v>
      </c>
      <c r="K79" s="196">
        <f t="shared" si="10"/>
        <v>1</v>
      </c>
      <c r="L79" s="196">
        <f t="shared" si="10"/>
        <v>1</v>
      </c>
    </row>
    <row r="80" spans="1:12" ht="48" x14ac:dyDescent="0.2">
      <c r="A80" s="78" t="s">
        <v>140</v>
      </c>
      <c r="B80" s="63">
        <v>920</v>
      </c>
      <c r="C80" s="67" t="s">
        <v>101</v>
      </c>
      <c r="D80" s="67" t="s">
        <v>83</v>
      </c>
      <c r="E80" s="67" t="s">
        <v>122</v>
      </c>
      <c r="F80" s="67" t="s">
        <v>76</v>
      </c>
      <c r="G80" s="67"/>
      <c r="H80" s="66"/>
      <c r="I80" s="62"/>
      <c r="J80" s="196">
        <f t="shared" si="10"/>
        <v>1</v>
      </c>
      <c r="K80" s="196">
        <f t="shared" si="10"/>
        <v>1</v>
      </c>
      <c r="L80" s="196">
        <f t="shared" si="10"/>
        <v>1</v>
      </c>
    </row>
    <row r="81" spans="1:12" ht="311.25" customHeight="1" x14ac:dyDescent="0.2">
      <c r="A81" s="93" t="s">
        <v>152</v>
      </c>
      <c r="B81" s="63">
        <v>920</v>
      </c>
      <c r="C81" s="67" t="s">
        <v>101</v>
      </c>
      <c r="D81" s="67" t="s">
        <v>83</v>
      </c>
      <c r="E81" s="67" t="s">
        <v>122</v>
      </c>
      <c r="F81" s="67" t="s">
        <v>76</v>
      </c>
      <c r="G81" s="67" t="s">
        <v>91</v>
      </c>
      <c r="H81" s="67" t="s">
        <v>153</v>
      </c>
      <c r="I81" s="62"/>
      <c r="J81" s="196">
        <f t="shared" si="10"/>
        <v>1</v>
      </c>
      <c r="K81" s="196">
        <f t="shared" si="10"/>
        <v>1</v>
      </c>
      <c r="L81" s="196">
        <f t="shared" si="10"/>
        <v>1</v>
      </c>
    </row>
    <row r="82" spans="1:12" ht="36" x14ac:dyDescent="0.2">
      <c r="A82" s="81" t="s">
        <v>109</v>
      </c>
      <c r="B82" s="63">
        <v>920</v>
      </c>
      <c r="C82" s="67" t="s">
        <v>101</v>
      </c>
      <c r="D82" s="67" t="s">
        <v>83</v>
      </c>
      <c r="E82" s="67" t="s">
        <v>122</v>
      </c>
      <c r="F82" s="67" t="s">
        <v>76</v>
      </c>
      <c r="G82" s="67" t="s">
        <v>91</v>
      </c>
      <c r="H82" s="67" t="s">
        <v>153</v>
      </c>
      <c r="I82" s="62">
        <v>200</v>
      </c>
      <c r="J82" s="196">
        <f t="shared" si="10"/>
        <v>1</v>
      </c>
      <c r="K82" s="196">
        <f t="shared" si="10"/>
        <v>1</v>
      </c>
      <c r="L82" s="196">
        <f t="shared" si="10"/>
        <v>1</v>
      </c>
    </row>
    <row r="83" spans="1:12" ht="36" x14ac:dyDescent="0.2">
      <c r="A83" s="62" t="s">
        <v>110</v>
      </c>
      <c r="B83" s="63">
        <v>920</v>
      </c>
      <c r="C83" s="67" t="s">
        <v>101</v>
      </c>
      <c r="D83" s="67" t="s">
        <v>83</v>
      </c>
      <c r="E83" s="67" t="s">
        <v>122</v>
      </c>
      <c r="F83" s="67" t="s">
        <v>76</v>
      </c>
      <c r="G83" s="67" t="s">
        <v>91</v>
      </c>
      <c r="H83" s="67" t="s">
        <v>153</v>
      </c>
      <c r="I83" s="94">
        <v>240</v>
      </c>
      <c r="J83" s="196">
        <v>1</v>
      </c>
      <c r="K83" s="196">
        <v>1</v>
      </c>
      <c r="L83" s="196">
        <v>1</v>
      </c>
    </row>
    <row r="84" spans="1:12" s="92" customFormat="1" x14ac:dyDescent="0.2">
      <c r="A84" s="95" t="s">
        <v>154</v>
      </c>
      <c r="B84" s="63">
        <v>920</v>
      </c>
      <c r="C84" s="66" t="s">
        <v>155</v>
      </c>
      <c r="D84" s="66"/>
      <c r="E84" s="66"/>
      <c r="F84" s="66"/>
      <c r="G84" s="66"/>
      <c r="H84" s="66"/>
      <c r="I84" s="65"/>
      <c r="J84" s="195">
        <f>J85+J94</f>
        <v>240.6</v>
      </c>
      <c r="K84" s="195">
        <f>K85+K94</f>
        <v>50.3</v>
      </c>
      <c r="L84" s="195">
        <f>L85+L94</f>
        <v>15.299999999999999</v>
      </c>
    </row>
    <row r="85" spans="1:12" x14ac:dyDescent="0.2">
      <c r="A85" s="62" t="s">
        <v>156</v>
      </c>
      <c r="B85" s="63">
        <v>920</v>
      </c>
      <c r="C85" s="67" t="s">
        <v>155</v>
      </c>
      <c r="D85" s="67" t="s">
        <v>88</v>
      </c>
      <c r="E85" s="67"/>
      <c r="F85" s="67"/>
      <c r="G85" s="67"/>
      <c r="H85" s="67"/>
      <c r="I85" s="62"/>
      <c r="J85" s="195">
        <f t="shared" ref="J85:L86" si="11">J86</f>
        <v>2</v>
      </c>
      <c r="K85" s="195">
        <f t="shared" si="11"/>
        <v>2</v>
      </c>
      <c r="L85" s="195">
        <f t="shared" si="11"/>
        <v>2</v>
      </c>
    </row>
    <row r="86" spans="1:12" ht="36" x14ac:dyDescent="0.2">
      <c r="A86" s="62" t="s">
        <v>121</v>
      </c>
      <c r="B86" s="63">
        <v>920</v>
      </c>
      <c r="C86" s="67" t="s">
        <v>155</v>
      </c>
      <c r="D86" s="67" t="s">
        <v>88</v>
      </c>
      <c r="E86" s="67" t="s">
        <v>122</v>
      </c>
      <c r="F86" s="67"/>
      <c r="G86" s="67"/>
      <c r="H86" s="67"/>
      <c r="I86" s="62"/>
      <c r="J86" s="196">
        <f t="shared" si="11"/>
        <v>2</v>
      </c>
      <c r="K86" s="196">
        <f t="shared" si="11"/>
        <v>2</v>
      </c>
      <c r="L86" s="196">
        <f t="shared" si="11"/>
        <v>2</v>
      </c>
    </row>
    <row r="87" spans="1:12" ht="48" x14ac:dyDescent="0.2">
      <c r="A87" s="62" t="s">
        <v>123</v>
      </c>
      <c r="B87" s="63">
        <v>920</v>
      </c>
      <c r="C87" s="67" t="s">
        <v>155</v>
      </c>
      <c r="D87" s="67" t="s">
        <v>88</v>
      </c>
      <c r="E87" s="67" t="s">
        <v>122</v>
      </c>
      <c r="F87" s="67" t="s">
        <v>76</v>
      </c>
      <c r="G87" s="67"/>
      <c r="H87" s="67"/>
      <c r="I87" s="62"/>
      <c r="J87" s="196">
        <f>J88+J91</f>
        <v>2</v>
      </c>
      <c r="K87" s="196">
        <f>K88+K91</f>
        <v>2</v>
      </c>
      <c r="L87" s="196">
        <f>L88+L91</f>
        <v>2</v>
      </c>
    </row>
    <row r="88" spans="1:12" ht="97.5" customHeight="1" x14ac:dyDescent="0.2">
      <c r="A88" s="93" t="s">
        <v>157</v>
      </c>
      <c r="B88" s="63">
        <v>920</v>
      </c>
      <c r="C88" s="67" t="s">
        <v>155</v>
      </c>
      <c r="D88" s="67" t="s">
        <v>88</v>
      </c>
      <c r="E88" s="67" t="s">
        <v>122</v>
      </c>
      <c r="F88" s="67" t="s">
        <v>76</v>
      </c>
      <c r="G88" s="67" t="s">
        <v>91</v>
      </c>
      <c r="H88" s="67" t="s">
        <v>158</v>
      </c>
      <c r="I88" s="62"/>
      <c r="J88" s="196">
        <f t="shared" ref="J88:L89" si="12">J89</f>
        <v>1</v>
      </c>
      <c r="K88" s="196">
        <f t="shared" si="12"/>
        <v>1</v>
      </c>
      <c r="L88" s="196">
        <f t="shared" si="12"/>
        <v>1</v>
      </c>
    </row>
    <row r="89" spans="1:12" ht="36" x14ac:dyDescent="0.2">
      <c r="A89" s="81" t="s">
        <v>109</v>
      </c>
      <c r="B89" s="63">
        <v>920</v>
      </c>
      <c r="C89" s="67" t="s">
        <v>155</v>
      </c>
      <c r="D89" s="67" t="s">
        <v>88</v>
      </c>
      <c r="E89" s="67" t="s">
        <v>122</v>
      </c>
      <c r="F89" s="67" t="s">
        <v>76</v>
      </c>
      <c r="G89" s="67" t="s">
        <v>91</v>
      </c>
      <c r="H89" s="67" t="s">
        <v>158</v>
      </c>
      <c r="I89" s="62">
        <v>200</v>
      </c>
      <c r="J89" s="196">
        <f t="shared" si="12"/>
        <v>1</v>
      </c>
      <c r="K89" s="196">
        <f t="shared" si="12"/>
        <v>1</v>
      </c>
      <c r="L89" s="196">
        <f t="shared" si="12"/>
        <v>1</v>
      </c>
    </row>
    <row r="90" spans="1:12" ht="36" x14ac:dyDescent="0.2">
      <c r="A90" s="62" t="s">
        <v>110</v>
      </c>
      <c r="B90" s="63">
        <v>920</v>
      </c>
      <c r="C90" s="67" t="s">
        <v>155</v>
      </c>
      <c r="D90" s="67" t="s">
        <v>88</v>
      </c>
      <c r="E90" s="67" t="s">
        <v>122</v>
      </c>
      <c r="F90" s="67" t="s">
        <v>76</v>
      </c>
      <c r="G90" s="67" t="s">
        <v>91</v>
      </c>
      <c r="H90" s="67" t="s">
        <v>158</v>
      </c>
      <c r="I90" s="62">
        <v>240</v>
      </c>
      <c r="J90" s="196">
        <v>1</v>
      </c>
      <c r="K90" s="196">
        <v>1</v>
      </c>
      <c r="L90" s="196">
        <v>1</v>
      </c>
    </row>
    <row r="91" spans="1:12" ht="60" x14ac:dyDescent="0.2">
      <c r="A91" s="62" t="s">
        <v>159</v>
      </c>
      <c r="B91" s="63">
        <v>920</v>
      </c>
      <c r="C91" s="67" t="s">
        <v>155</v>
      </c>
      <c r="D91" s="67" t="s">
        <v>88</v>
      </c>
      <c r="E91" s="67" t="s">
        <v>122</v>
      </c>
      <c r="F91" s="67" t="s">
        <v>76</v>
      </c>
      <c r="G91" s="67" t="s">
        <v>91</v>
      </c>
      <c r="H91" s="67" t="s">
        <v>160</v>
      </c>
      <c r="I91" s="62"/>
      <c r="J91" s="196">
        <f t="shared" ref="J91:L92" si="13">J92</f>
        <v>1</v>
      </c>
      <c r="K91" s="196">
        <f t="shared" si="13"/>
        <v>1</v>
      </c>
      <c r="L91" s="196">
        <f t="shared" si="13"/>
        <v>1</v>
      </c>
    </row>
    <row r="92" spans="1:12" ht="36" x14ac:dyDescent="0.2">
      <c r="A92" s="81" t="s">
        <v>109</v>
      </c>
      <c r="B92" s="63">
        <v>920</v>
      </c>
      <c r="C92" s="67" t="s">
        <v>155</v>
      </c>
      <c r="D92" s="67" t="s">
        <v>88</v>
      </c>
      <c r="E92" s="67" t="s">
        <v>122</v>
      </c>
      <c r="F92" s="67" t="s">
        <v>76</v>
      </c>
      <c r="G92" s="67" t="s">
        <v>91</v>
      </c>
      <c r="H92" s="67" t="s">
        <v>160</v>
      </c>
      <c r="I92" s="62">
        <v>200</v>
      </c>
      <c r="J92" s="196">
        <f t="shared" si="13"/>
        <v>1</v>
      </c>
      <c r="K92" s="196">
        <f t="shared" si="13"/>
        <v>1</v>
      </c>
      <c r="L92" s="196">
        <f t="shared" si="13"/>
        <v>1</v>
      </c>
    </row>
    <row r="93" spans="1:12" ht="36" x14ac:dyDescent="0.2">
      <c r="A93" s="62" t="s">
        <v>110</v>
      </c>
      <c r="B93" s="63">
        <v>920</v>
      </c>
      <c r="C93" s="67" t="s">
        <v>155</v>
      </c>
      <c r="D93" s="67" t="s">
        <v>88</v>
      </c>
      <c r="E93" s="67" t="s">
        <v>122</v>
      </c>
      <c r="F93" s="67" t="s">
        <v>76</v>
      </c>
      <c r="G93" s="67" t="s">
        <v>91</v>
      </c>
      <c r="H93" s="67" t="s">
        <v>160</v>
      </c>
      <c r="I93" s="62">
        <v>240</v>
      </c>
      <c r="J93" s="196">
        <v>1</v>
      </c>
      <c r="K93" s="196">
        <v>1</v>
      </c>
      <c r="L93" s="196">
        <v>1</v>
      </c>
    </row>
    <row r="94" spans="1:12" x14ac:dyDescent="0.2">
      <c r="A94" s="62" t="s">
        <v>161</v>
      </c>
      <c r="B94" s="63">
        <v>920</v>
      </c>
      <c r="C94" s="67" t="s">
        <v>155</v>
      </c>
      <c r="D94" s="67" t="s">
        <v>134</v>
      </c>
      <c r="E94" s="67"/>
      <c r="F94" s="67"/>
      <c r="G94" s="67"/>
      <c r="H94" s="67"/>
      <c r="I94" s="62"/>
      <c r="J94" s="196">
        <f>J95+J100</f>
        <v>238.6</v>
      </c>
      <c r="K94" s="196">
        <f>K95+K100</f>
        <v>48.3</v>
      </c>
      <c r="L94" s="196">
        <f>L95+L100</f>
        <v>13.299999999999999</v>
      </c>
    </row>
    <row r="95" spans="1:12" ht="36" x14ac:dyDescent="0.2">
      <c r="A95" s="62" t="s">
        <v>121</v>
      </c>
      <c r="B95" s="63">
        <v>920</v>
      </c>
      <c r="C95" s="67" t="s">
        <v>155</v>
      </c>
      <c r="D95" s="67" t="s">
        <v>134</v>
      </c>
      <c r="E95" s="67" t="s">
        <v>122</v>
      </c>
      <c r="F95" s="67"/>
      <c r="G95" s="67"/>
      <c r="H95" s="67"/>
      <c r="I95" s="62"/>
      <c r="J95" s="196">
        <f>J96</f>
        <v>149.5</v>
      </c>
      <c r="K95" s="196">
        <f>K96</f>
        <v>41</v>
      </c>
      <c r="L95" s="196">
        <f>L96</f>
        <v>6.2999999999999989</v>
      </c>
    </row>
    <row r="96" spans="1:12" ht="48" x14ac:dyDescent="0.2">
      <c r="A96" s="62" t="s">
        <v>123</v>
      </c>
      <c r="B96" s="63">
        <v>920</v>
      </c>
      <c r="C96" s="79" t="s">
        <v>155</v>
      </c>
      <c r="D96" s="67" t="s">
        <v>134</v>
      </c>
      <c r="E96" s="67" t="s">
        <v>122</v>
      </c>
      <c r="F96" s="67" t="s">
        <v>76</v>
      </c>
      <c r="G96" s="67"/>
      <c r="H96" s="67"/>
      <c r="I96" s="62"/>
      <c r="J96" s="196">
        <f>J97+J103</f>
        <v>149.5</v>
      </c>
      <c r="K96" s="196">
        <f>K97+K103</f>
        <v>41</v>
      </c>
      <c r="L96" s="196">
        <f>L97+L103</f>
        <v>6.2999999999999989</v>
      </c>
    </row>
    <row r="97" spans="1:12" x14ac:dyDescent="0.2">
      <c r="A97" s="72" t="s">
        <v>162</v>
      </c>
      <c r="B97" s="63">
        <v>920</v>
      </c>
      <c r="C97" s="79" t="s">
        <v>155</v>
      </c>
      <c r="D97" s="67" t="s">
        <v>134</v>
      </c>
      <c r="E97" s="67" t="s">
        <v>122</v>
      </c>
      <c r="F97" s="67" t="s">
        <v>76</v>
      </c>
      <c r="G97" s="67" t="s">
        <v>91</v>
      </c>
      <c r="H97" s="67" t="s">
        <v>163</v>
      </c>
      <c r="I97" s="62"/>
      <c r="J97" s="196">
        <f t="shared" ref="J97:L98" si="14">J98</f>
        <v>148.5</v>
      </c>
      <c r="K97" s="196">
        <f t="shared" si="14"/>
        <v>40</v>
      </c>
      <c r="L97" s="196">
        <f t="shared" si="14"/>
        <v>5.2999999999999989</v>
      </c>
    </row>
    <row r="98" spans="1:12" ht="36" x14ac:dyDescent="0.2">
      <c r="A98" s="81" t="s">
        <v>109</v>
      </c>
      <c r="B98" s="63">
        <v>920</v>
      </c>
      <c r="C98" s="79" t="s">
        <v>155</v>
      </c>
      <c r="D98" s="67" t="s">
        <v>134</v>
      </c>
      <c r="E98" s="67" t="s">
        <v>122</v>
      </c>
      <c r="F98" s="67" t="s">
        <v>76</v>
      </c>
      <c r="G98" s="67" t="s">
        <v>91</v>
      </c>
      <c r="H98" s="67" t="s">
        <v>163</v>
      </c>
      <c r="I98" s="62">
        <v>200</v>
      </c>
      <c r="J98" s="196">
        <f t="shared" si="14"/>
        <v>148.5</v>
      </c>
      <c r="K98" s="196">
        <f t="shared" si="14"/>
        <v>40</v>
      </c>
      <c r="L98" s="196">
        <f t="shared" si="14"/>
        <v>5.2999999999999989</v>
      </c>
    </row>
    <row r="99" spans="1:12" ht="36" x14ac:dyDescent="0.2">
      <c r="A99" s="62" t="s">
        <v>110</v>
      </c>
      <c r="B99" s="63">
        <v>920</v>
      </c>
      <c r="C99" s="79" t="s">
        <v>155</v>
      </c>
      <c r="D99" s="67" t="s">
        <v>134</v>
      </c>
      <c r="E99" s="67" t="s">
        <v>122</v>
      </c>
      <c r="F99" s="67" t="s">
        <v>76</v>
      </c>
      <c r="G99" s="67" t="s">
        <v>91</v>
      </c>
      <c r="H99" s="67" t="s">
        <v>163</v>
      </c>
      <c r="I99" s="62">
        <v>240</v>
      </c>
      <c r="J99" s="196">
        <v>148.5</v>
      </c>
      <c r="K99" s="196">
        <f>12.7+27.3</f>
        <v>40</v>
      </c>
      <c r="L99" s="196">
        <f>12.7-7.4</f>
        <v>5.2999999999999989</v>
      </c>
    </row>
    <row r="100" spans="1:12" ht="12.75" customHeight="1" x14ac:dyDescent="0.2">
      <c r="A100" s="72" t="s">
        <v>164</v>
      </c>
      <c r="B100" s="63">
        <v>920</v>
      </c>
      <c r="C100" s="79" t="s">
        <v>155</v>
      </c>
      <c r="D100" s="67" t="s">
        <v>134</v>
      </c>
      <c r="E100" s="67" t="s">
        <v>122</v>
      </c>
      <c r="F100" s="67" t="s">
        <v>76</v>
      </c>
      <c r="G100" s="67" t="s">
        <v>91</v>
      </c>
      <c r="H100" s="67" t="s">
        <v>165</v>
      </c>
      <c r="I100" s="62"/>
      <c r="J100" s="196">
        <f t="shared" ref="J100:L101" si="15">J101</f>
        <v>89.1</v>
      </c>
      <c r="K100" s="196">
        <f t="shared" si="15"/>
        <v>7.3</v>
      </c>
      <c r="L100" s="196">
        <f t="shared" si="15"/>
        <v>7</v>
      </c>
    </row>
    <row r="101" spans="1:12" ht="36" x14ac:dyDescent="0.2">
      <c r="A101" s="81" t="s">
        <v>109</v>
      </c>
      <c r="B101" s="63">
        <v>920</v>
      </c>
      <c r="C101" s="79" t="s">
        <v>155</v>
      </c>
      <c r="D101" s="67" t="s">
        <v>134</v>
      </c>
      <c r="E101" s="67" t="s">
        <v>122</v>
      </c>
      <c r="F101" s="67" t="s">
        <v>76</v>
      </c>
      <c r="G101" s="67" t="s">
        <v>91</v>
      </c>
      <c r="H101" s="67" t="s">
        <v>165</v>
      </c>
      <c r="I101" s="62">
        <v>200</v>
      </c>
      <c r="J101" s="196">
        <f t="shared" si="15"/>
        <v>89.1</v>
      </c>
      <c r="K101" s="196">
        <f t="shared" si="15"/>
        <v>7.3</v>
      </c>
      <c r="L101" s="196">
        <f t="shared" si="15"/>
        <v>7</v>
      </c>
    </row>
    <row r="102" spans="1:12" ht="36" x14ac:dyDescent="0.2">
      <c r="A102" s="62" t="s">
        <v>110</v>
      </c>
      <c r="B102" s="63">
        <v>920</v>
      </c>
      <c r="C102" s="79" t="s">
        <v>155</v>
      </c>
      <c r="D102" s="67" t="s">
        <v>134</v>
      </c>
      <c r="E102" s="67" t="s">
        <v>122</v>
      </c>
      <c r="F102" s="67" t="s">
        <v>76</v>
      </c>
      <c r="G102" s="67" t="s">
        <v>91</v>
      </c>
      <c r="H102" s="67" t="s">
        <v>165</v>
      </c>
      <c r="I102" s="62">
        <v>240</v>
      </c>
      <c r="J102" s="196">
        <v>89.1</v>
      </c>
      <c r="K102" s="196">
        <v>7.3</v>
      </c>
      <c r="L102" s="196">
        <v>7</v>
      </c>
    </row>
    <row r="103" spans="1:12" ht="84" x14ac:dyDescent="0.2">
      <c r="A103" s="93" t="s">
        <v>166</v>
      </c>
      <c r="B103" s="63">
        <v>920</v>
      </c>
      <c r="C103" s="67" t="s">
        <v>155</v>
      </c>
      <c r="D103" s="67" t="s">
        <v>134</v>
      </c>
      <c r="E103" s="67" t="s">
        <v>122</v>
      </c>
      <c r="F103" s="67" t="s">
        <v>76</v>
      </c>
      <c r="G103" s="67" t="s">
        <v>91</v>
      </c>
      <c r="H103" s="67" t="s">
        <v>167</v>
      </c>
      <c r="I103" s="62"/>
      <c r="J103" s="196">
        <f t="shared" ref="J103:L104" si="16">J104</f>
        <v>1</v>
      </c>
      <c r="K103" s="196">
        <f t="shared" si="16"/>
        <v>1</v>
      </c>
      <c r="L103" s="196">
        <f t="shared" si="16"/>
        <v>1</v>
      </c>
    </row>
    <row r="104" spans="1:12" ht="36" x14ac:dyDescent="0.2">
      <c r="A104" s="81" t="s">
        <v>109</v>
      </c>
      <c r="B104" s="63">
        <v>920</v>
      </c>
      <c r="C104" s="67" t="s">
        <v>155</v>
      </c>
      <c r="D104" s="67" t="s">
        <v>134</v>
      </c>
      <c r="E104" s="67" t="s">
        <v>122</v>
      </c>
      <c r="F104" s="67" t="s">
        <v>76</v>
      </c>
      <c r="G104" s="67" t="s">
        <v>91</v>
      </c>
      <c r="H104" s="67" t="s">
        <v>167</v>
      </c>
      <c r="I104" s="62">
        <v>200</v>
      </c>
      <c r="J104" s="196">
        <f t="shared" si="16"/>
        <v>1</v>
      </c>
      <c r="K104" s="196">
        <f t="shared" si="16"/>
        <v>1</v>
      </c>
      <c r="L104" s="196">
        <f t="shared" si="16"/>
        <v>1</v>
      </c>
    </row>
    <row r="105" spans="1:12" ht="36" x14ac:dyDescent="0.2">
      <c r="A105" s="62" t="s">
        <v>110</v>
      </c>
      <c r="B105" s="63">
        <v>920</v>
      </c>
      <c r="C105" s="67" t="s">
        <v>155</v>
      </c>
      <c r="D105" s="67" t="s">
        <v>134</v>
      </c>
      <c r="E105" s="67" t="s">
        <v>122</v>
      </c>
      <c r="F105" s="67" t="s">
        <v>76</v>
      </c>
      <c r="G105" s="67" t="s">
        <v>91</v>
      </c>
      <c r="H105" s="67" t="s">
        <v>167</v>
      </c>
      <c r="I105" s="62">
        <v>240</v>
      </c>
      <c r="J105" s="196">
        <v>1</v>
      </c>
      <c r="K105" s="196">
        <v>1</v>
      </c>
      <c r="L105" s="196">
        <v>1</v>
      </c>
    </row>
    <row r="106" spans="1:12" x14ac:dyDescent="0.2">
      <c r="A106" s="65" t="s">
        <v>168</v>
      </c>
      <c r="B106" s="63">
        <v>920</v>
      </c>
      <c r="C106" s="66" t="s">
        <v>169</v>
      </c>
      <c r="D106" s="66"/>
      <c r="E106" s="66"/>
      <c r="F106" s="66"/>
      <c r="G106" s="66"/>
      <c r="H106" s="66"/>
      <c r="I106" s="62"/>
      <c r="J106" s="195">
        <f t="shared" ref="J106:L111" si="17">J107</f>
        <v>1</v>
      </c>
      <c r="K106" s="195">
        <f t="shared" si="17"/>
        <v>1</v>
      </c>
      <c r="L106" s="195">
        <f t="shared" si="17"/>
        <v>1</v>
      </c>
    </row>
    <row r="107" spans="1:12" x14ac:dyDescent="0.2">
      <c r="A107" s="62" t="s">
        <v>170</v>
      </c>
      <c r="B107" s="63">
        <v>920</v>
      </c>
      <c r="C107" s="67" t="s">
        <v>169</v>
      </c>
      <c r="D107" s="67" t="s">
        <v>86</v>
      </c>
      <c r="E107" s="67"/>
      <c r="F107" s="67"/>
      <c r="G107" s="67"/>
      <c r="H107" s="67"/>
      <c r="I107" s="62"/>
      <c r="J107" s="196">
        <f>J108</f>
        <v>1</v>
      </c>
      <c r="K107" s="196">
        <f t="shared" si="17"/>
        <v>1</v>
      </c>
      <c r="L107" s="196">
        <f t="shared" si="17"/>
        <v>1</v>
      </c>
    </row>
    <row r="108" spans="1:12" ht="36" x14ac:dyDescent="0.2">
      <c r="A108" s="62" t="s">
        <v>121</v>
      </c>
      <c r="B108" s="63">
        <v>920</v>
      </c>
      <c r="C108" s="67" t="s">
        <v>169</v>
      </c>
      <c r="D108" s="67" t="s">
        <v>86</v>
      </c>
      <c r="E108" s="67" t="s">
        <v>122</v>
      </c>
      <c r="F108" s="67"/>
      <c r="G108" s="67"/>
      <c r="H108" s="67"/>
      <c r="I108" s="62"/>
      <c r="J108" s="196">
        <f t="shared" si="17"/>
        <v>1</v>
      </c>
      <c r="K108" s="196">
        <f t="shared" si="17"/>
        <v>1</v>
      </c>
      <c r="L108" s="196">
        <f t="shared" si="17"/>
        <v>1</v>
      </c>
    </row>
    <row r="109" spans="1:12" ht="48" x14ac:dyDescent="0.2">
      <c r="A109" s="62" t="s">
        <v>123</v>
      </c>
      <c r="B109" s="63">
        <v>920</v>
      </c>
      <c r="C109" s="67" t="s">
        <v>169</v>
      </c>
      <c r="D109" s="67" t="s">
        <v>86</v>
      </c>
      <c r="E109" s="67" t="s">
        <v>122</v>
      </c>
      <c r="F109" s="67" t="s">
        <v>76</v>
      </c>
      <c r="G109" s="67"/>
      <c r="H109" s="67"/>
      <c r="I109" s="62"/>
      <c r="J109" s="196">
        <f t="shared" si="17"/>
        <v>1</v>
      </c>
      <c r="K109" s="196">
        <f t="shared" si="17"/>
        <v>1</v>
      </c>
      <c r="L109" s="196">
        <f t="shared" si="17"/>
        <v>1</v>
      </c>
    </row>
    <row r="110" spans="1:12" ht="120" x14ac:dyDescent="0.2">
      <c r="A110" s="62" t="s">
        <v>171</v>
      </c>
      <c r="B110" s="63">
        <v>920</v>
      </c>
      <c r="C110" s="67" t="s">
        <v>169</v>
      </c>
      <c r="D110" s="67" t="s">
        <v>86</v>
      </c>
      <c r="E110" s="67" t="s">
        <v>122</v>
      </c>
      <c r="F110" s="67" t="s">
        <v>76</v>
      </c>
      <c r="G110" s="67" t="s">
        <v>91</v>
      </c>
      <c r="H110" s="67" t="s">
        <v>172</v>
      </c>
      <c r="I110" s="62"/>
      <c r="J110" s="196">
        <f t="shared" si="17"/>
        <v>1</v>
      </c>
      <c r="K110" s="196">
        <f t="shared" si="17"/>
        <v>1</v>
      </c>
      <c r="L110" s="196">
        <f t="shared" si="17"/>
        <v>1</v>
      </c>
    </row>
    <row r="111" spans="1:12" ht="36" x14ac:dyDescent="0.2">
      <c r="A111" s="81" t="s">
        <v>109</v>
      </c>
      <c r="B111" s="63">
        <v>920</v>
      </c>
      <c r="C111" s="67" t="s">
        <v>169</v>
      </c>
      <c r="D111" s="67" t="s">
        <v>86</v>
      </c>
      <c r="E111" s="67" t="s">
        <v>122</v>
      </c>
      <c r="F111" s="67" t="s">
        <v>76</v>
      </c>
      <c r="G111" s="67" t="s">
        <v>91</v>
      </c>
      <c r="H111" s="67" t="s">
        <v>172</v>
      </c>
      <c r="I111" s="62">
        <v>200</v>
      </c>
      <c r="J111" s="196">
        <f t="shared" si="17"/>
        <v>1</v>
      </c>
      <c r="K111" s="196">
        <f t="shared" si="17"/>
        <v>1</v>
      </c>
      <c r="L111" s="196">
        <f t="shared" si="17"/>
        <v>1</v>
      </c>
    </row>
    <row r="112" spans="1:12" ht="36" x14ac:dyDescent="0.2">
      <c r="A112" s="62" t="s">
        <v>110</v>
      </c>
      <c r="B112" s="63">
        <v>920</v>
      </c>
      <c r="C112" s="67" t="s">
        <v>169</v>
      </c>
      <c r="D112" s="67" t="s">
        <v>86</v>
      </c>
      <c r="E112" s="67" t="s">
        <v>122</v>
      </c>
      <c r="F112" s="67" t="s">
        <v>76</v>
      </c>
      <c r="G112" s="67" t="s">
        <v>91</v>
      </c>
      <c r="H112" s="67" t="s">
        <v>172</v>
      </c>
      <c r="I112" s="62">
        <v>240</v>
      </c>
      <c r="J112" s="196">
        <v>1</v>
      </c>
      <c r="K112" s="196">
        <v>1</v>
      </c>
      <c r="L112" s="196">
        <v>1</v>
      </c>
    </row>
    <row r="113" spans="1:12" x14ac:dyDescent="0.2">
      <c r="A113" s="66" t="s">
        <v>173</v>
      </c>
      <c r="B113" s="63">
        <v>920</v>
      </c>
      <c r="C113" s="96" t="s">
        <v>81</v>
      </c>
      <c r="D113" s="96"/>
      <c r="E113" s="96"/>
      <c r="F113" s="96"/>
      <c r="G113" s="96"/>
      <c r="H113" s="96"/>
      <c r="I113" s="96"/>
      <c r="J113" s="195">
        <f t="shared" ref="J113:L118" si="18">J114</f>
        <v>224.4</v>
      </c>
      <c r="K113" s="195">
        <f t="shared" si="18"/>
        <v>224.4</v>
      </c>
      <c r="L113" s="195">
        <f t="shared" si="18"/>
        <v>224.4</v>
      </c>
    </row>
    <row r="114" spans="1:12" x14ac:dyDescent="0.2">
      <c r="A114" s="97" t="s">
        <v>174</v>
      </c>
      <c r="B114" s="63">
        <v>920</v>
      </c>
      <c r="C114" s="98" t="s">
        <v>81</v>
      </c>
      <c r="D114" s="98" t="s">
        <v>86</v>
      </c>
      <c r="E114" s="98"/>
      <c r="F114" s="98"/>
      <c r="G114" s="98"/>
      <c r="H114" s="98"/>
      <c r="I114" s="98"/>
      <c r="J114" s="196">
        <f t="shared" si="18"/>
        <v>224.4</v>
      </c>
      <c r="K114" s="196">
        <f t="shared" si="18"/>
        <v>224.4</v>
      </c>
      <c r="L114" s="196">
        <f t="shared" si="18"/>
        <v>224.4</v>
      </c>
    </row>
    <row r="115" spans="1:12" ht="36" x14ac:dyDescent="0.2">
      <c r="A115" s="62" t="s">
        <v>121</v>
      </c>
      <c r="B115" s="63">
        <v>920</v>
      </c>
      <c r="C115" s="98" t="s">
        <v>81</v>
      </c>
      <c r="D115" s="98" t="s">
        <v>86</v>
      </c>
      <c r="E115" s="99">
        <v>89</v>
      </c>
      <c r="F115" s="99"/>
      <c r="G115" s="99"/>
      <c r="H115" s="99"/>
      <c r="I115" s="99"/>
      <c r="J115" s="196">
        <f t="shared" si="18"/>
        <v>224.4</v>
      </c>
      <c r="K115" s="196">
        <f t="shared" si="18"/>
        <v>224.4</v>
      </c>
      <c r="L115" s="196">
        <f t="shared" si="18"/>
        <v>224.4</v>
      </c>
    </row>
    <row r="116" spans="1:12" ht="48" x14ac:dyDescent="0.2">
      <c r="A116" s="62" t="s">
        <v>123</v>
      </c>
      <c r="B116" s="63">
        <v>920</v>
      </c>
      <c r="C116" s="98" t="s">
        <v>81</v>
      </c>
      <c r="D116" s="98" t="s">
        <v>86</v>
      </c>
      <c r="E116" s="99" t="s">
        <v>122</v>
      </c>
      <c r="F116" s="99">
        <v>1</v>
      </c>
      <c r="G116" s="99" t="s">
        <v>91</v>
      </c>
      <c r="H116" s="99"/>
      <c r="I116" s="99"/>
      <c r="J116" s="196">
        <f t="shared" si="18"/>
        <v>224.4</v>
      </c>
      <c r="K116" s="196">
        <f t="shared" si="18"/>
        <v>224.4</v>
      </c>
      <c r="L116" s="196">
        <f t="shared" si="18"/>
        <v>224.4</v>
      </c>
    </row>
    <row r="117" spans="1:12" ht="25.5" x14ac:dyDescent="0.2">
      <c r="A117" s="100" t="s">
        <v>175</v>
      </c>
      <c r="B117" s="63">
        <v>920</v>
      </c>
      <c r="C117" s="98" t="s">
        <v>81</v>
      </c>
      <c r="D117" s="98" t="s">
        <v>86</v>
      </c>
      <c r="E117" s="99" t="s">
        <v>122</v>
      </c>
      <c r="F117" s="99">
        <v>1</v>
      </c>
      <c r="G117" s="99" t="s">
        <v>91</v>
      </c>
      <c r="H117" s="99" t="s">
        <v>176</v>
      </c>
      <c r="I117" s="99"/>
      <c r="J117" s="196">
        <f t="shared" si="18"/>
        <v>224.4</v>
      </c>
      <c r="K117" s="196">
        <f t="shared" si="18"/>
        <v>224.4</v>
      </c>
      <c r="L117" s="196">
        <f t="shared" si="18"/>
        <v>224.4</v>
      </c>
    </row>
    <row r="118" spans="1:12" ht="25.5" x14ac:dyDescent="0.2">
      <c r="A118" s="100" t="s">
        <v>177</v>
      </c>
      <c r="B118" s="63">
        <v>920</v>
      </c>
      <c r="C118" s="98" t="s">
        <v>81</v>
      </c>
      <c r="D118" s="98" t="s">
        <v>86</v>
      </c>
      <c r="E118" s="99" t="s">
        <v>122</v>
      </c>
      <c r="F118" s="99">
        <v>1</v>
      </c>
      <c r="G118" s="99" t="s">
        <v>91</v>
      </c>
      <c r="H118" s="99" t="s">
        <v>176</v>
      </c>
      <c r="I118" s="99" t="s">
        <v>178</v>
      </c>
      <c r="J118" s="196">
        <f t="shared" si="18"/>
        <v>224.4</v>
      </c>
      <c r="K118" s="196">
        <f t="shared" si="18"/>
        <v>224.4</v>
      </c>
      <c r="L118" s="196">
        <f t="shared" si="18"/>
        <v>224.4</v>
      </c>
    </row>
    <row r="119" spans="1:12" ht="26.25" customHeight="1" x14ac:dyDescent="0.2">
      <c r="A119" s="100" t="s">
        <v>179</v>
      </c>
      <c r="B119" s="63">
        <v>920</v>
      </c>
      <c r="C119" s="98" t="s">
        <v>81</v>
      </c>
      <c r="D119" s="98" t="s">
        <v>86</v>
      </c>
      <c r="E119" s="99" t="s">
        <v>122</v>
      </c>
      <c r="F119" s="99">
        <v>1</v>
      </c>
      <c r="G119" s="99" t="s">
        <v>91</v>
      </c>
      <c r="H119" s="99" t="s">
        <v>176</v>
      </c>
      <c r="I119" s="99" t="s">
        <v>180</v>
      </c>
      <c r="J119" s="196">
        <v>224.4</v>
      </c>
      <c r="K119" s="196">
        <v>224.4</v>
      </c>
      <c r="L119" s="196">
        <v>224.4</v>
      </c>
    </row>
    <row r="120" spans="1:12" x14ac:dyDescent="0.2">
      <c r="A120" s="101" t="s">
        <v>181</v>
      </c>
      <c r="B120" s="63">
        <v>920</v>
      </c>
      <c r="C120" s="102">
        <v>99</v>
      </c>
      <c r="D120" s="102"/>
      <c r="E120" s="102"/>
      <c r="F120" s="102"/>
      <c r="G120" s="102"/>
      <c r="H120" s="102"/>
      <c r="I120" s="102"/>
      <c r="J120" s="198">
        <f t="shared" ref="J120:L125" si="19">J121</f>
        <v>0</v>
      </c>
      <c r="K120" s="198">
        <f t="shared" si="19"/>
        <v>34.25</v>
      </c>
      <c r="L120" s="198">
        <f t="shared" si="19"/>
        <v>69.3</v>
      </c>
    </row>
    <row r="121" spans="1:12" x14ac:dyDescent="0.2">
      <c r="A121" s="104" t="s">
        <v>181</v>
      </c>
      <c r="B121" s="63">
        <v>920</v>
      </c>
      <c r="C121" s="105">
        <v>99</v>
      </c>
      <c r="D121" s="105">
        <v>99</v>
      </c>
      <c r="E121" s="105"/>
      <c r="F121" s="105"/>
      <c r="G121" s="105"/>
      <c r="H121" s="105"/>
      <c r="I121" s="105"/>
      <c r="J121" s="199">
        <f t="shared" si="19"/>
        <v>0</v>
      </c>
      <c r="K121" s="199">
        <f t="shared" si="19"/>
        <v>34.25</v>
      </c>
      <c r="L121" s="199">
        <f t="shared" si="19"/>
        <v>69.3</v>
      </c>
    </row>
    <row r="122" spans="1:12" ht="36" x14ac:dyDescent="0.2">
      <c r="A122" s="62" t="s">
        <v>121</v>
      </c>
      <c r="B122" s="63">
        <v>920</v>
      </c>
      <c r="C122" s="107">
        <v>99</v>
      </c>
      <c r="D122" s="107">
        <v>99</v>
      </c>
      <c r="E122" s="107">
        <v>89</v>
      </c>
      <c r="F122" s="107"/>
      <c r="G122" s="107"/>
      <c r="H122" s="107"/>
      <c r="I122" s="107"/>
      <c r="J122" s="200">
        <f t="shared" si="19"/>
        <v>0</v>
      </c>
      <c r="K122" s="200">
        <f t="shared" si="19"/>
        <v>34.25</v>
      </c>
      <c r="L122" s="200">
        <f t="shared" si="19"/>
        <v>69.3</v>
      </c>
    </row>
    <row r="123" spans="1:12" ht="48" x14ac:dyDescent="0.2">
      <c r="A123" s="62" t="s">
        <v>123</v>
      </c>
      <c r="B123" s="63">
        <v>920</v>
      </c>
      <c r="C123" s="107">
        <v>99</v>
      </c>
      <c r="D123" s="107">
        <v>99</v>
      </c>
      <c r="E123" s="107">
        <v>89</v>
      </c>
      <c r="F123" s="107">
        <v>1</v>
      </c>
      <c r="G123" s="108"/>
      <c r="H123" s="107"/>
      <c r="I123" s="107"/>
      <c r="J123" s="200">
        <f t="shared" si="19"/>
        <v>0</v>
      </c>
      <c r="K123" s="200">
        <f t="shared" si="19"/>
        <v>34.25</v>
      </c>
      <c r="L123" s="200">
        <f t="shared" si="19"/>
        <v>69.3</v>
      </c>
    </row>
    <row r="124" spans="1:12" x14ac:dyDescent="0.2">
      <c r="A124" s="104" t="s">
        <v>181</v>
      </c>
      <c r="B124" s="63">
        <v>920</v>
      </c>
      <c r="C124" s="105">
        <v>99</v>
      </c>
      <c r="D124" s="105">
        <v>99</v>
      </c>
      <c r="E124" s="105">
        <v>89</v>
      </c>
      <c r="F124" s="105">
        <v>1</v>
      </c>
      <c r="G124" s="109" t="s">
        <v>91</v>
      </c>
      <c r="H124" s="105">
        <v>41990</v>
      </c>
      <c r="I124" s="105"/>
      <c r="J124" s="199">
        <f t="shared" si="19"/>
        <v>0</v>
      </c>
      <c r="K124" s="199">
        <f t="shared" si="19"/>
        <v>34.25</v>
      </c>
      <c r="L124" s="199">
        <f t="shared" si="19"/>
        <v>69.3</v>
      </c>
    </row>
    <row r="125" spans="1:12" x14ac:dyDescent="0.2">
      <c r="A125" s="81" t="s">
        <v>112</v>
      </c>
      <c r="B125" s="63">
        <v>920</v>
      </c>
      <c r="C125" s="110">
        <v>99</v>
      </c>
      <c r="D125" s="110">
        <v>99</v>
      </c>
      <c r="E125" s="110">
        <v>89</v>
      </c>
      <c r="F125" s="110">
        <v>1</v>
      </c>
      <c r="G125" s="111" t="s">
        <v>91</v>
      </c>
      <c r="H125" s="110">
        <v>41990</v>
      </c>
      <c r="I125" s="110">
        <v>800</v>
      </c>
      <c r="J125" s="201">
        <f t="shared" si="19"/>
        <v>0</v>
      </c>
      <c r="K125" s="201">
        <f t="shared" si="19"/>
        <v>34.25</v>
      </c>
      <c r="L125" s="201">
        <f t="shared" si="19"/>
        <v>69.3</v>
      </c>
    </row>
    <row r="126" spans="1:12" x14ac:dyDescent="0.2">
      <c r="A126" s="62" t="s">
        <v>131</v>
      </c>
      <c r="B126" s="63">
        <v>920</v>
      </c>
      <c r="C126" s="105">
        <v>99</v>
      </c>
      <c r="D126" s="105">
        <v>99</v>
      </c>
      <c r="E126" s="105">
        <v>89</v>
      </c>
      <c r="F126" s="105">
        <v>1</v>
      </c>
      <c r="G126" s="109" t="s">
        <v>91</v>
      </c>
      <c r="H126" s="105">
        <v>41990</v>
      </c>
      <c r="I126" s="105">
        <v>870</v>
      </c>
      <c r="J126" s="202">
        <v>0</v>
      </c>
      <c r="K126" s="202">
        <f>61.55-27.3</f>
        <v>34.25</v>
      </c>
      <c r="L126" s="202">
        <f>61.9+7.4</f>
        <v>69.3</v>
      </c>
    </row>
  </sheetData>
  <autoFilter ref="A6:U126"/>
  <mergeCells count="11">
    <mergeCell ref="Q11:U11"/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ageMargins left="0.43333333333333302" right="0.23611111111111099" top="0.70277777777777795" bottom="1.2208333333333301" header="0.3" footer="0.51180555555555496"/>
  <pageSetup paperSize="9" scale="91" firstPageNumber="0" orientation="portrait" horizontalDpi="300" verticalDpi="300" r:id="rId1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26"/>
  <sheetViews>
    <sheetView view="pageBreakPreview" zoomScaleNormal="100" workbookViewId="0">
      <selection activeCell="H1" sqref="H1:K1"/>
    </sheetView>
  </sheetViews>
  <sheetFormatPr defaultRowHeight="12.75" x14ac:dyDescent="0.2"/>
  <cols>
    <col min="1" max="1" width="37.5" style="54" customWidth="1"/>
    <col min="2" max="2" width="4.1640625" style="54" customWidth="1"/>
    <col min="3" max="3" width="4.5" style="54" customWidth="1"/>
    <col min="4" max="6" width="4.1640625" style="54" customWidth="1"/>
    <col min="7" max="7" width="8.33203125" style="54" customWidth="1"/>
    <col min="8" max="8" width="4.1640625" style="54" customWidth="1"/>
    <col min="9" max="11" width="14" style="54" customWidth="1"/>
    <col min="12" max="1025" width="9" style="55" customWidth="1"/>
  </cols>
  <sheetData>
    <row r="1" spans="1:11" ht="98.25" customHeight="1" x14ac:dyDescent="0.2">
      <c r="A1" s="56"/>
      <c r="B1" s="56"/>
      <c r="C1" s="57"/>
      <c r="D1" s="57"/>
      <c r="E1" s="57"/>
      <c r="F1" s="57"/>
      <c r="G1" s="57"/>
      <c r="H1" s="224" t="s">
        <v>245</v>
      </c>
      <c r="I1" s="224"/>
      <c r="J1" s="224"/>
      <c r="K1" s="224"/>
    </row>
    <row r="2" spans="1:11" ht="117" customHeight="1" x14ac:dyDescent="0.2">
      <c r="A2" s="225" t="s">
        <v>182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</row>
    <row r="3" spans="1:11" ht="15" customHeight="1" x14ac:dyDescent="0.2">
      <c r="A3" s="59"/>
      <c r="B3" s="59"/>
      <c r="C3" s="59"/>
      <c r="D3" s="59"/>
      <c r="E3" s="59"/>
      <c r="F3" s="59"/>
      <c r="G3" s="59"/>
      <c r="H3" s="226" t="s">
        <v>2</v>
      </c>
      <c r="I3" s="226"/>
      <c r="J3" s="226"/>
      <c r="K3" s="226"/>
    </row>
    <row r="4" spans="1:11" ht="19.899999999999999" customHeight="1" x14ac:dyDescent="0.2">
      <c r="A4" s="227" t="s">
        <v>4</v>
      </c>
      <c r="B4" s="227" t="s">
        <v>72</v>
      </c>
      <c r="C4" s="227" t="s">
        <v>73</v>
      </c>
      <c r="D4" s="227" t="s">
        <v>74</v>
      </c>
      <c r="E4" s="227"/>
      <c r="F4" s="227"/>
      <c r="G4" s="227"/>
      <c r="H4" s="227" t="s">
        <v>75</v>
      </c>
      <c r="I4" s="227" t="s">
        <v>5</v>
      </c>
      <c r="J4" s="227"/>
      <c r="K4" s="227"/>
    </row>
    <row r="5" spans="1:11" ht="16.350000000000001" customHeight="1" x14ac:dyDescent="0.2">
      <c r="A5" s="227"/>
      <c r="B5" s="227"/>
      <c r="C5" s="227"/>
      <c r="D5" s="227"/>
      <c r="E5" s="227"/>
      <c r="F5" s="227"/>
      <c r="G5" s="227"/>
      <c r="H5" s="227"/>
      <c r="I5" s="60" t="s">
        <v>6</v>
      </c>
      <c r="J5" s="60" t="s">
        <v>7</v>
      </c>
      <c r="K5" s="60" t="s">
        <v>8</v>
      </c>
    </row>
    <row r="6" spans="1:11" ht="14.45" customHeight="1" x14ac:dyDescent="0.2">
      <c r="A6" s="61" t="s">
        <v>76</v>
      </c>
      <c r="B6" s="61">
        <v>2</v>
      </c>
      <c r="C6" s="61">
        <v>3</v>
      </c>
      <c r="D6" s="61">
        <v>4</v>
      </c>
      <c r="E6" s="61">
        <v>5</v>
      </c>
      <c r="F6" s="61">
        <v>6</v>
      </c>
      <c r="G6" s="61">
        <v>7</v>
      </c>
      <c r="H6" s="61">
        <v>8</v>
      </c>
      <c r="I6" s="61">
        <v>9</v>
      </c>
      <c r="J6" s="61">
        <v>10</v>
      </c>
      <c r="K6" s="61">
        <v>11</v>
      </c>
    </row>
    <row r="7" spans="1:11" ht="14.45" customHeight="1" x14ac:dyDescent="0.2">
      <c r="A7" s="62" t="s">
        <v>84</v>
      </c>
      <c r="B7" s="62"/>
      <c r="C7" s="62"/>
      <c r="D7" s="62"/>
      <c r="E7" s="62"/>
      <c r="F7" s="62"/>
      <c r="G7" s="62"/>
      <c r="H7" s="62"/>
      <c r="I7" s="64">
        <f>I8+I55+I71+I84+I106+I113+I120+I64</f>
        <v>2441.54</v>
      </c>
      <c r="J7" s="64">
        <f>J8+J55+J71+J84+J106+J113+J120+J64</f>
        <v>2480.9500000000003</v>
      </c>
      <c r="K7" s="64">
        <f>K8+K55+K71+K84+K106+K113+K120+K64</f>
        <v>2499.0000000000005</v>
      </c>
    </row>
    <row r="8" spans="1:11" x14ac:dyDescent="0.2">
      <c r="A8" s="65" t="s">
        <v>85</v>
      </c>
      <c r="B8" s="66" t="s">
        <v>86</v>
      </c>
      <c r="C8" s="65"/>
      <c r="D8" s="65"/>
      <c r="E8" s="65"/>
      <c r="F8" s="65"/>
      <c r="G8" s="65"/>
      <c r="H8" s="65"/>
      <c r="I8" s="64">
        <f>I9+I19+I49+I37+I43</f>
        <v>1340.94</v>
      </c>
      <c r="J8" s="64">
        <f>J9+J19+J49+J37</f>
        <v>1061.5999999999999</v>
      </c>
      <c r="K8" s="64">
        <f>K9+K19+K49+K37</f>
        <v>1075.3</v>
      </c>
    </row>
    <row r="9" spans="1:11" ht="35.25" customHeight="1" x14ac:dyDescent="0.2">
      <c r="A9" s="62" t="s">
        <v>87</v>
      </c>
      <c r="B9" s="67" t="s">
        <v>86</v>
      </c>
      <c r="C9" s="67" t="s">
        <v>88</v>
      </c>
      <c r="D9" s="66"/>
      <c r="E9" s="66"/>
      <c r="F9" s="66"/>
      <c r="G9" s="66"/>
      <c r="H9" s="67"/>
      <c r="I9" s="64">
        <f t="shared" ref="I9:K10" si="0">I10</f>
        <v>381.2</v>
      </c>
      <c r="J9" s="64">
        <f t="shared" si="0"/>
        <v>331.2</v>
      </c>
      <c r="K9" s="64">
        <f t="shared" si="0"/>
        <v>331.2</v>
      </c>
    </row>
    <row r="10" spans="1:11" ht="63" customHeight="1" x14ac:dyDescent="0.2">
      <c r="A10" s="62" t="s">
        <v>89</v>
      </c>
      <c r="B10" s="67" t="s">
        <v>86</v>
      </c>
      <c r="C10" s="67" t="s">
        <v>88</v>
      </c>
      <c r="D10" s="67">
        <v>65</v>
      </c>
      <c r="E10" s="67" t="s">
        <v>148</v>
      </c>
      <c r="F10" s="67"/>
      <c r="G10" s="67"/>
      <c r="H10" s="67"/>
      <c r="I10" s="68">
        <f t="shared" si="0"/>
        <v>381.2</v>
      </c>
      <c r="J10" s="68">
        <f t="shared" si="0"/>
        <v>331.2</v>
      </c>
      <c r="K10" s="68">
        <f t="shared" si="0"/>
        <v>331.2</v>
      </c>
    </row>
    <row r="11" spans="1:11" ht="36" x14ac:dyDescent="0.2">
      <c r="A11" s="62" t="s">
        <v>90</v>
      </c>
      <c r="B11" s="67" t="s">
        <v>86</v>
      </c>
      <c r="C11" s="67" t="s">
        <v>88</v>
      </c>
      <c r="D11" s="67">
        <v>65</v>
      </c>
      <c r="E11" s="67" t="s">
        <v>76</v>
      </c>
      <c r="F11" s="67"/>
      <c r="G11" s="67"/>
      <c r="H11" s="67"/>
      <c r="I11" s="68">
        <f>I12+I15</f>
        <v>381.2</v>
      </c>
      <c r="J11" s="68">
        <f t="shared" ref="J11:K13" si="1">J12</f>
        <v>331.2</v>
      </c>
      <c r="K11" s="68">
        <f t="shared" si="1"/>
        <v>331.2</v>
      </c>
    </row>
    <row r="12" spans="1:11" ht="24" x14ac:dyDescent="0.2">
      <c r="A12" s="62" t="s">
        <v>92</v>
      </c>
      <c r="B12" s="67" t="s">
        <v>86</v>
      </c>
      <c r="C12" s="67" t="s">
        <v>88</v>
      </c>
      <c r="D12" s="67">
        <v>65</v>
      </c>
      <c r="E12" s="67" t="s">
        <v>76</v>
      </c>
      <c r="F12" s="67" t="s">
        <v>91</v>
      </c>
      <c r="G12" s="67">
        <v>41150</v>
      </c>
      <c r="H12" s="67"/>
      <c r="I12" s="68">
        <f>I13</f>
        <v>231.2</v>
      </c>
      <c r="J12" s="68">
        <f t="shared" si="1"/>
        <v>331.2</v>
      </c>
      <c r="K12" s="68">
        <f t="shared" si="1"/>
        <v>331.2</v>
      </c>
    </row>
    <row r="13" spans="1:11" ht="72" x14ac:dyDescent="0.2">
      <c r="A13" s="62" t="s">
        <v>93</v>
      </c>
      <c r="B13" s="67" t="s">
        <v>86</v>
      </c>
      <c r="C13" s="67" t="s">
        <v>88</v>
      </c>
      <c r="D13" s="67">
        <v>65</v>
      </c>
      <c r="E13" s="67" t="s">
        <v>76</v>
      </c>
      <c r="F13" s="67" t="s">
        <v>91</v>
      </c>
      <c r="G13" s="67">
        <v>41150</v>
      </c>
      <c r="H13" s="67">
        <v>100</v>
      </c>
      <c r="I13" s="68">
        <f>I14</f>
        <v>231.2</v>
      </c>
      <c r="J13" s="68">
        <f t="shared" si="1"/>
        <v>331.2</v>
      </c>
      <c r="K13" s="68">
        <f t="shared" si="1"/>
        <v>331.2</v>
      </c>
    </row>
    <row r="14" spans="1:11" ht="36" x14ac:dyDescent="0.2">
      <c r="A14" s="62" t="s">
        <v>94</v>
      </c>
      <c r="B14" s="67" t="s">
        <v>86</v>
      </c>
      <c r="C14" s="67" t="s">
        <v>88</v>
      </c>
      <c r="D14" s="67">
        <v>65</v>
      </c>
      <c r="E14" s="67" t="s">
        <v>76</v>
      </c>
      <c r="F14" s="67" t="s">
        <v>91</v>
      </c>
      <c r="G14" s="67">
        <v>41150</v>
      </c>
      <c r="H14" s="67">
        <v>120</v>
      </c>
      <c r="I14" s="68">
        <f>'Приложение 2'!J14</f>
        <v>231.2</v>
      </c>
      <c r="J14" s="68">
        <f>'Приложение 2'!K14</f>
        <v>331.2</v>
      </c>
      <c r="K14" s="68">
        <f>'Приложение 2'!L14</f>
        <v>331.2</v>
      </c>
    </row>
    <row r="15" spans="1:11" ht="24" x14ac:dyDescent="0.2">
      <c r="A15" s="62" t="s">
        <v>96</v>
      </c>
      <c r="B15" s="67" t="s">
        <v>86</v>
      </c>
      <c r="C15" s="67" t="s">
        <v>88</v>
      </c>
      <c r="D15" s="67" t="s">
        <v>97</v>
      </c>
      <c r="E15" s="67" t="s">
        <v>76</v>
      </c>
      <c r="F15" s="67" t="s">
        <v>91</v>
      </c>
      <c r="G15" s="67" t="s">
        <v>115</v>
      </c>
      <c r="H15" s="62"/>
      <c r="I15" s="68">
        <f>I16</f>
        <v>150</v>
      </c>
      <c r="J15" s="68"/>
      <c r="K15" s="68"/>
    </row>
    <row r="16" spans="1:11" ht="60" x14ac:dyDescent="0.2">
      <c r="A16" s="72" t="s">
        <v>99</v>
      </c>
      <c r="B16" s="67" t="s">
        <v>86</v>
      </c>
      <c r="C16" s="67" t="s">
        <v>88</v>
      </c>
      <c r="D16" s="67" t="s">
        <v>97</v>
      </c>
      <c r="E16" s="67" t="s">
        <v>76</v>
      </c>
      <c r="F16" s="67" t="s">
        <v>91</v>
      </c>
      <c r="G16" s="67" t="s">
        <v>98</v>
      </c>
      <c r="H16" s="62"/>
      <c r="I16" s="68">
        <f>I17</f>
        <v>150</v>
      </c>
      <c r="J16" s="68"/>
      <c r="K16" s="68"/>
    </row>
    <row r="17" spans="1:11" ht="72" x14ac:dyDescent="0.2">
      <c r="A17" s="62" t="s">
        <v>93</v>
      </c>
      <c r="B17" s="67" t="s">
        <v>86</v>
      </c>
      <c r="C17" s="67" t="s">
        <v>88</v>
      </c>
      <c r="D17" s="67" t="s">
        <v>97</v>
      </c>
      <c r="E17" s="67" t="s">
        <v>76</v>
      </c>
      <c r="F17" s="67" t="s">
        <v>91</v>
      </c>
      <c r="G17" s="67" t="s">
        <v>98</v>
      </c>
      <c r="H17" s="62">
        <v>100</v>
      </c>
      <c r="I17" s="68">
        <f>I18</f>
        <v>150</v>
      </c>
      <c r="J17" s="68"/>
      <c r="K17" s="68"/>
    </row>
    <row r="18" spans="1:11" ht="36" x14ac:dyDescent="0.2">
      <c r="A18" s="62" t="s">
        <v>94</v>
      </c>
      <c r="B18" s="67" t="s">
        <v>86</v>
      </c>
      <c r="C18" s="67" t="s">
        <v>88</v>
      </c>
      <c r="D18" s="67" t="s">
        <v>97</v>
      </c>
      <c r="E18" s="67" t="s">
        <v>76</v>
      </c>
      <c r="F18" s="67" t="s">
        <v>91</v>
      </c>
      <c r="G18" s="67" t="s">
        <v>98</v>
      </c>
      <c r="H18" s="62">
        <v>120</v>
      </c>
      <c r="I18" s="68">
        <f>'Приложение 2'!J18</f>
        <v>150</v>
      </c>
      <c r="J18" s="68"/>
      <c r="K18" s="68"/>
    </row>
    <row r="19" spans="1:11" ht="59.25" customHeight="1" x14ac:dyDescent="0.2">
      <c r="A19" s="62" t="s">
        <v>100</v>
      </c>
      <c r="B19" s="67" t="s">
        <v>86</v>
      </c>
      <c r="C19" s="67" t="s">
        <v>101</v>
      </c>
      <c r="D19" s="67"/>
      <c r="E19" s="67"/>
      <c r="F19" s="67"/>
      <c r="G19" s="67"/>
      <c r="H19" s="62"/>
      <c r="I19" s="64">
        <f t="shared" ref="I19:K20" si="2">I20</f>
        <v>922</v>
      </c>
      <c r="J19" s="64">
        <f t="shared" si="2"/>
        <v>720.4</v>
      </c>
      <c r="K19" s="64">
        <f t="shared" si="2"/>
        <v>734.09999999999991</v>
      </c>
    </row>
    <row r="20" spans="1:11" ht="60" customHeight="1" x14ac:dyDescent="0.2">
      <c r="A20" s="62" t="s">
        <v>102</v>
      </c>
      <c r="B20" s="67" t="s">
        <v>86</v>
      </c>
      <c r="C20" s="67" t="s">
        <v>101</v>
      </c>
      <c r="D20" s="67" t="s">
        <v>97</v>
      </c>
      <c r="E20" s="67"/>
      <c r="F20" s="67"/>
      <c r="G20" s="67"/>
      <c r="H20" s="62"/>
      <c r="I20" s="68">
        <f t="shared" si="2"/>
        <v>922</v>
      </c>
      <c r="J20" s="68">
        <f t="shared" si="2"/>
        <v>720.4</v>
      </c>
      <c r="K20" s="68">
        <f t="shared" si="2"/>
        <v>734.09999999999991</v>
      </c>
    </row>
    <row r="21" spans="1:11" ht="60" x14ac:dyDescent="0.2">
      <c r="A21" s="62" t="s">
        <v>103</v>
      </c>
      <c r="B21" s="67" t="s">
        <v>86</v>
      </c>
      <c r="C21" s="67" t="s">
        <v>101</v>
      </c>
      <c r="D21" s="67" t="s">
        <v>97</v>
      </c>
      <c r="E21" s="67" t="s">
        <v>10</v>
      </c>
      <c r="F21" s="67"/>
      <c r="G21" s="67"/>
      <c r="H21" s="62"/>
      <c r="I21" s="68">
        <f>I22+I25+I34+I30</f>
        <v>922</v>
      </c>
      <c r="J21" s="68">
        <f>J22+J25+J34</f>
        <v>720.4</v>
      </c>
      <c r="K21" s="68">
        <f>K22+K25+K34</f>
        <v>734.09999999999991</v>
      </c>
    </row>
    <row r="22" spans="1:11" ht="36" x14ac:dyDescent="0.2">
      <c r="A22" s="62" t="s">
        <v>104</v>
      </c>
      <c r="B22" s="67" t="s">
        <v>86</v>
      </c>
      <c r="C22" s="67" t="s">
        <v>101</v>
      </c>
      <c r="D22" s="67" t="s">
        <v>97</v>
      </c>
      <c r="E22" s="67" t="s">
        <v>10</v>
      </c>
      <c r="F22" s="67" t="s">
        <v>91</v>
      </c>
      <c r="G22" s="67" t="s">
        <v>105</v>
      </c>
      <c r="H22" s="62"/>
      <c r="I22" s="68">
        <f t="shared" ref="I22:K23" si="3">I23</f>
        <v>508.6</v>
      </c>
      <c r="J22" s="68">
        <f t="shared" si="3"/>
        <v>445.7</v>
      </c>
      <c r="K22" s="68">
        <f t="shared" si="3"/>
        <v>462.9</v>
      </c>
    </row>
    <row r="23" spans="1:11" ht="72" x14ac:dyDescent="0.2">
      <c r="A23" s="62" t="s">
        <v>93</v>
      </c>
      <c r="B23" s="67" t="s">
        <v>86</v>
      </c>
      <c r="C23" s="67" t="s">
        <v>101</v>
      </c>
      <c r="D23" s="67" t="s">
        <v>97</v>
      </c>
      <c r="E23" s="67" t="s">
        <v>10</v>
      </c>
      <c r="F23" s="67" t="s">
        <v>91</v>
      </c>
      <c r="G23" s="67" t="s">
        <v>105</v>
      </c>
      <c r="H23" s="62">
        <v>100</v>
      </c>
      <c r="I23" s="68">
        <f t="shared" si="3"/>
        <v>508.6</v>
      </c>
      <c r="J23" s="68">
        <f t="shared" si="3"/>
        <v>445.7</v>
      </c>
      <c r="K23" s="68">
        <f t="shared" si="3"/>
        <v>462.9</v>
      </c>
    </row>
    <row r="24" spans="1:11" ht="36" x14ac:dyDescent="0.2">
      <c r="A24" s="62" t="s">
        <v>94</v>
      </c>
      <c r="B24" s="67" t="s">
        <v>86</v>
      </c>
      <c r="C24" s="67" t="s">
        <v>101</v>
      </c>
      <c r="D24" s="67" t="s">
        <v>97</v>
      </c>
      <c r="E24" s="67" t="s">
        <v>10</v>
      </c>
      <c r="F24" s="67" t="s">
        <v>91</v>
      </c>
      <c r="G24" s="67" t="s">
        <v>105</v>
      </c>
      <c r="H24" s="62">
        <v>120</v>
      </c>
      <c r="I24" s="68">
        <f>'Приложение 2'!J24</f>
        <v>508.6</v>
      </c>
      <c r="J24" s="68">
        <f>'Приложение 2'!K24</f>
        <v>445.7</v>
      </c>
      <c r="K24" s="68">
        <f>'Приложение 2'!L24</f>
        <v>462.9</v>
      </c>
    </row>
    <row r="25" spans="1:11" ht="24" x14ac:dyDescent="0.2">
      <c r="A25" s="62" t="s">
        <v>107</v>
      </c>
      <c r="B25" s="67" t="s">
        <v>86</v>
      </c>
      <c r="C25" s="67" t="s">
        <v>101</v>
      </c>
      <c r="D25" s="67" t="s">
        <v>97</v>
      </c>
      <c r="E25" s="67" t="s">
        <v>10</v>
      </c>
      <c r="F25" s="67" t="s">
        <v>91</v>
      </c>
      <c r="G25" s="67" t="s">
        <v>108</v>
      </c>
      <c r="H25" s="62"/>
      <c r="I25" s="68">
        <f>I26+I28</f>
        <v>312.2</v>
      </c>
      <c r="J25" s="68">
        <f>J26+J28</f>
        <v>274.2</v>
      </c>
      <c r="K25" s="68">
        <f>K26+K28</f>
        <v>270.7</v>
      </c>
    </row>
    <row r="26" spans="1:11" ht="36" x14ac:dyDescent="0.2">
      <c r="A26" s="62" t="s">
        <v>109</v>
      </c>
      <c r="B26" s="67" t="s">
        <v>86</v>
      </c>
      <c r="C26" s="67" t="s">
        <v>101</v>
      </c>
      <c r="D26" s="67" t="s">
        <v>97</v>
      </c>
      <c r="E26" s="67" t="s">
        <v>10</v>
      </c>
      <c r="F26" s="67" t="s">
        <v>91</v>
      </c>
      <c r="G26" s="67" t="s">
        <v>108</v>
      </c>
      <c r="H26" s="62">
        <v>200</v>
      </c>
      <c r="I26" s="68">
        <f>I27</f>
        <v>142.19999999999999</v>
      </c>
      <c r="J26" s="68">
        <f>J27</f>
        <v>148.19999999999999</v>
      </c>
      <c r="K26" s="68">
        <f>K27</f>
        <v>143.19999999999999</v>
      </c>
    </row>
    <row r="27" spans="1:11" ht="36" x14ac:dyDescent="0.2">
      <c r="A27" s="62" t="s">
        <v>110</v>
      </c>
      <c r="B27" s="67" t="s">
        <v>86</v>
      </c>
      <c r="C27" s="67" t="s">
        <v>101</v>
      </c>
      <c r="D27" s="67" t="s">
        <v>97</v>
      </c>
      <c r="E27" s="67" t="s">
        <v>10</v>
      </c>
      <c r="F27" s="67" t="s">
        <v>91</v>
      </c>
      <c r="G27" s="67" t="s">
        <v>108</v>
      </c>
      <c r="H27" s="62">
        <v>240</v>
      </c>
      <c r="I27" s="68">
        <f>'Приложение 2'!J27</f>
        <v>142.19999999999999</v>
      </c>
      <c r="J27" s="68">
        <f>'Приложение 2'!K27</f>
        <v>148.19999999999999</v>
      </c>
      <c r="K27" s="68">
        <f>'Приложение 2'!L27</f>
        <v>143.19999999999999</v>
      </c>
    </row>
    <row r="28" spans="1:11" x14ac:dyDescent="0.2">
      <c r="A28" s="62" t="s">
        <v>112</v>
      </c>
      <c r="B28" s="67" t="s">
        <v>86</v>
      </c>
      <c r="C28" s="67" t="s">
        <v>101</v>
      </c>
      <c r="D28" s="67" t="s">
        <v>97</v>
      </c>
      <c r="E28" s="67" t="s">
        <v>10</v>
      </c>
      <c r="F28" s="67" t="s">
        <v>91</v>
      </c>
      <c r="G28" s="67" t="s">
        <v>108</v>
      </c>
      <c r="H28" s="62">
        <v>800</v>
      </c>
      <c r="I28" s="68">
        <f>I29</f>
        <v>170</v>
      </c>
      <c r="J28" s="68">
        <f>J29</f>
        <v>126</v>
      </c>
      <c r="K28" s="68">
        <f>K29</f>
        <v>127.5</v>
      </c>
    </row>
    <row r="29" spans="1:11" x14ac:dyDescent="0.2">
      <c r="A29" s="62" t="s">
        <v>113</v>
      </c>
      <c r="B29" s="67" t="s">
        <v>86</v>
      </c>
      <c r="C29" s="67" t="s">
        <v>101</v>
      </c>
      <c r="D29" s="67" t="s">
        <v>97</v>
      </c>
      <c r="E29" s="67" t="s">
        <v>10</v>
      </c>
      <c r="F29" s="67" t="s">
        <v>91</v>
      </c>
      <c r="G29" s="67" t="s">
        <v>108</v>
      </c>
      <c r="H29" s="62">
        <v>850</v>
      </c>
      <c r="I29" s="68">
        <f>'Приложение 2'!J29</f>
        <v>170</v>
      </c>
      <c r="J29" s="68">
        <f>'Приложение 2'!K29</f>
        <v>126</v>
      </c>
      <c r="K29" s="68">
        <f>'Приложение 2'!L29</f>
        <v>127.5</v>
      </c>
    </row>
    <row r="30" spans="1:11" ht="36" x14ac:dyDescent="0.2">
      <c r="A30" s="62" t="s">
        <v>183</v>
      </c>
      <c r="B30" s="67" t="s">
        <v>86</v>
      </c>
      <c r="C30" s="67" t="s">
        <v>101</v>
      </c>
      <c r="D30" s="67" t="s">
        <v>97</v>
      </c>
      <c r="E30" s="67" t="s">
        <v>10</v>
      </c>
      <c r="F30" s="67" t="s">
        <v>91</v>
      </c>
      <c r="G30" s="67" t="s">
        <v>115</v>
      </c>
      <c r="H30" s="62"/>
      <c r="I30" s="68">
        <f>I31</f>
        <v>100.7</v>
      </c>
      <c r="J30" s="68"/>
      <c r="K30" s="68"/>
    </row>
    <row r="31" spans="1:11" ht="60" x14ac:dyDescent="0.2">
      <c r="A31" s="62" t="s">
        <v>116</v>
      </c>
      <c r="B31" s="67" t="s">
        <v>86</v>
      </c>
      <c r="C31" s="67" t="s">
        <v>101</v>
      </c>
      <c r="D31" s="67" t="s">
        <v>97</v>
      </c>
      <c r="E31" s="67" t="s">
        <v>10</v>
      </c>
      <c r="F31" s="67" t="s">
        <v>91</v>
      </c>
      <c r="G31" s="67" t="s">
        <v>98</v>
      </c>
      <c r="H31" s="62"/>
      <c r="I31" s="68">
        <f>I32</f>
        <v>100.7</v>
      </c>
      <c r="J31" s="68"/>
      <c r="K31" s="68"/>
    </row>
    <row r="32" spans="1:11" ht="72" x14ac:dyDescent="0.2">
      <c r="A32" s="62" t="s">
        <v>93</v>
      </c>
      <c r="B32" s="67" t="s">
        <v>86</v>
      </c>
      <c r="C32" s="67" t="s">
        <v>101</v>
      </c>
      <c r="D32" s="67" t="s">
        <v>97</v>
      </c>
      <c r="E32" s="67" t="s">
        <v>10</v>
      </c>
      <c r="F32" s="67" t="s">
        <v>91</v>
      </c>
      <c r="G32" s="67" t="s">
        <v>98</v>
      </c>
      <c r="H32" s="62">
        <v>100</v>
      </c>
      <c r="I32" s="68">
        <f>I33</f>
        <v>100.7</v>
      </c>
      <c r="J32" s="68"/>
      <c r="K32" s="68"/>
    </row>
    <row r="33" spans="1:11" ht="36" x14ac:dyDescent="0.2">
      <c r="A33" s="62" t="s">
        <v>94</v>
      </c>
      <c r="B33" s="67" t="s">
        <v>86</v>
      </c>
      <c r="C33" s="67" t="s">
        <v>101</v>
      </c>
      <c r="D33" s="67" t="s">
        <v>97</v>
      </c>
      <c r="E33" s="67" t="s">
        <v>10</v>
      </c>
      <c r="F33" s="67" t="s">
        <v>91</v>
      </c>
      <c r="G33" s="67" t="s">
        <v>98</v>
      </c>
      <c r="H33" s="62">
        <v>120</v>
      </c>
      <c r="I33" s="68">
        <f>'Приложение 2'!J33</f>
        <v>100.7</v>
      </c>
      <c r="J33" s="68"/>
      <c r="K33" s="68"/>
    </row>
    <row r="34" spans="1:11" ht="108" x14ac:dyDescent="0.2">
      <c r="A34" s="62" t="s">
        <v>117</v>
      </c>
      <c r="B34" s="67" t="s">
        <v>86</v>
      </c>
      <c r="C34" s="67" t="s">
        <v>101</v>
      </c>
      <c r="D34" s="67" t="s">
        <v>97</v>
      </c>
      <c r="E34" s="67" t="s">
        <v>10</v>
      </c>
      <c r="F34" s="67" t="s">
        <v>91</v>
      </c>
      <c r="G34" s="67" t="s">
        <v>118</v>
      </c>
      <c r="H34" s="62"/>
      <c r="I34" s="68">
        <f t="shared" ref="I34:K35" si="4">I35</f>
        <v>0.5</v>
      </c>
      <c r="J34" s="68">
        <f t="shared" si="4"/>
        <v>0.5</v>
      </c>
      <c r="K34" s="68">
        <f t="shared" si="4"/>
        <v>0.5</v>
      </c>
    </row>
    <row r="35" spans="1:11" ht="36" x14ac:dyDescent="0.2">
      <c r="A35" s="62" t="s">
        <v>109</v>
      </c>
      <c r="B35" s="67" t="s">
        <v>86</v>
      </c>
      <c r="C35" s="67" t="s">
        <v>101</v>
      </c>
      <c r="D35" s="67" t="s">
        <v>97</v>
      </c>
      <c r="E35" s="67" t="s">
        <v>10</v>
      </c>
      <c r="F35" s="67" t="s">
        <v>91</v>
      </c>
      <c r="G35" s="67" t="s">
        <v>118</v>
      </c>
      <c r="H35" s="62">
        <v>200</v>
      </c>
      <c r="I35" s="68">
        <f t="shared" si="4"/>
        <v>0.5</v>
      </c>
      <c r="J35" s="68">
        <f t="shared" si="4"/>
        <v>0.5</v>
      </c>
      <c r="K35" s="68">
        <f t="shared" si="4"/>
        <v>0.5</v>
      </c>
    </row>
    <row r="36" spans="1:11" ht="36" x14ac:dyDescent="0.2">
      <c r="A36" s="62" t="s">
        <v>110</v>
      </c>
      <c r="B36" s="67" t="s">
        <v>86</v>
      </c>
      <c r="C36" s="67" t="s">
        <v>101</v>
      </c>
      <c r="D36" s="67" t="s">
        <v>97</v>
      </c>
      <c r="E36" s="67" t="s">
        <v>10</v>
      </c>
      <c r="F36" s="67" t="s">
        <v>91</v>
      </c>
      <c r="G36" s="67" t="s">
        <v>118</v>
      </c>
      <c r="H36" s="62">
        <v>240</v>
      </c>
      <c r="I36" s="68">
        <f>'Приложение 2'!J36</f>
        <v>0.5</v>
      </c>
      <c r="J36" s="68">
        <f>'Приложение 2'!K36</f>
        <v>0.5</v>
      </c>
      <c r="K36" s="68">
        <f>'Приложение 2'!L36</f>
        <v>0.5</v>
      </c>
    </row>
    <row r="37" spans="1:11" ht="48" x14ac:dyDescent="0.2">
      <c r="A37" s="62" t="s">
        <v>119</v>
      </c>
      <c r="B37" s="66" t="s">
        <v>86</v>
      </c>
      <c r="C37" s="66" t="s">
        <v>120</v>
      </c>
      <c r="D37" s="67"/>
      <c r="E37" s="67"/>
      <c r="F37" s="67"/>
      <c r="G37" s="67"/>
      <c r="H37" s="62"/>
      <c r="I37" s="64">
        <f t="shared" ref="I37:K41" si="5">I38</f>
        <v>4.3</v>
      </c>
      <c r="J37" s="64">
        <f t="shared" si="5"/>
        <v>0</v>
      </c>
      <c r="K37" s="64">
        <f t="shared" si="5"/>
        <v>0</v>
      </c>
    </row>
    <row r="38" spans="1:11" ht="36" x14ac:dyDescent="0.2">
      <c r="A38" s="62" t="s">
        <v>121</v>
      </c>
      <c r="B38" s="67" t="s">
        <v>86</v>
      </c>
      <c r="C38" s="67" t="s">
        <v>120</v>
      </c>
      <c r="D38" s="67" t="s">
        <v>122</v>
      </c>
      <c r="E38" s="67"/>
      <c r="F38" s="67"/>
      <c r="G38" s="67"/>
      <c r="H38" s="62"/>
      <c r="I38" s="68">
        <f t="shared" si="5"/>
        <v>4.3</v>
      </c>
      <c r="J38" s="68">
        <f t="shared" si="5"/>
        <v>0</v>
      </c>
      <c r="K38" s="68">
        <f t="shared" si="5"/>
        <v>0</v>
      </c>
    </row>
    <row r="39" spans="1:11" ht="48" x14ac:dyDescent="0.2">
      <c r="A39" s="62" t="s">
        <v>123</v>
      </c>
      <c r="B39" s="67" t="s">
        <v>86</v>
      </c>
      <c r="C39" s="67" t="s">
        <v>120</v>
      </c>
      <c r="D39" s="67" t="s">
        <v>122</v>
      </c>
      <c r="E39" s="67" t="s">
        <v>76</v>
      </c>
      <c r="F39" s="67"/>
      <c r="G39" s="67"/>
      <c r="H39" s="62"/>
      <c r="I39" s="68">
        <f t="shared" si="5"/>
        <v>4.3</v>
      </c>
      <c r="J39" s="68">
        <f t="shared" si="5"/>
        <v>0</v>
      </c>
      <c r="K39" s="68">
        <f t="shared" si="5"/>
        <v>0</v>
      </c>
    </row>
    <row r="40" spans="1:11" ht="99.75" customHeight="1" x14ac:dyDescent="0.2">
      <c r="A40" s="62" t="s">
        <v>124</v>
      </c>
      <c r="B40" s="67" t="s">
        <v>86</v>
      </c>
      <c r="C40" s="67" t="s">
        <v>120</v>
      </c>
      <c r="D40" s="67" t="s">
        <v>122</v>
      </c>
      <c r="E40" s="67" t="s">
        <v>76</v>
      </c>
      <c r="F40" s="67" t="s">
        <v>91</v>
      </c>
      <c r="G40" s="67" t="s">
        <v>125</v>
      </c>
      <c r="H40" s="62"/>
      <c r="I40" s="68">
        <f t="shared" si="5"/>
        <v>4.3</v>
      </c>
      <c r="J40" s="68">
        <f t="shared" si="5"/>
        <v>0</v>
      </c>
      <c r="K40" s="68">
        <f t="shared" si="5"/>
        <v>0</v>
      </c>
    </row>
    <row r="41" spans="1:11" x14ac:dyDescent="0.2">
      <c r="A41" s="62" t="s">
        <v>126</v>
      </c>
      <c r="B41" s="67" t="s">
        <v>86</v>
      </c>
      <c r="C41" s="67" t="s">
        <v>120</v>
      </c>
      <c r="D41" s="67" t="s">
        <v>122</v>
      </c>
      <c r="E41" s="67" t="s">
        <v>76</v>
      </c>
      <c r="F41" s="67" t="s">
        <v>91</v>
      </c>
      <c r="G41" s="67" t="s">
        <v>125</v>
      </c>
      <c r="H41" s="62">
        <v>500</v>
      </c>
      <c r="I41" s="68">
        <f t="shared" si="5"/>
        <v>4.3</v>
      </c>
      <c r="J41" s="68">
        <f t="shared" si="5"/>
        <v>0</v>
      </c>
      <c r="K41" s="68">
        <f t="shared" si="5"/>
        <v>0</v>
      </c>
    </row>
    <row r="42" spans="1:11" x14ac:dyDescent="0.2">
      <c r="A42" s="62" t="s">
        <v>127</v>
      </c>
      <c r="B42" s="67" t="s">
        <v>86</v>
      </c>
      <c r="C42" s="67" t="s">
        <v>120</v>
      </c>
      <c r="D42" s="67" t="s">
        <v>122</v>
      </c>
      <c r="E42" s="67" t="s">
        <v>76</v>
      </c>
      <c r="F42" s="67" t="s">
        <v>91</v>
      </c>
      <c r="G42" s="67" t="s">
        <v>125</v>
      </c>
      <c r="H42" s="62">
        <v>540</v>
      </c>
      <c r="I42" s="68">
        <f>'Приложение 2'!J42</f>
        <v>4.3</v>
      </c>
      <c r="J42" s="68">
        <f>'Приложение 2'!K42</f>
        <v>0</v>
      </c>
      <c r="K42" s="68">
        <f>'Приложение 2'!L42</f>
        <v>0</v>
      </c>
    </row>
    <row r="43" spans="1:11" s="55" customFormat="1" ht="24" x14ac:dyDescent="0.2">
      <c r="A43" s="206" t="s">
        <v>234</v>
      </c>
      <c r="B43" s="208" t="s">
        <v>86</v>
      </c>
      <c r="C43" s="208" t="s">
        <v>235</v>
      </c>
      <c r="D43" s="208"/>
      <c r="E43" s="208"/>
      <c r="F43" s="208"/>
      <c r="G43" s="208"/>
      <c r="H43" s="206"/>
      <c r="I43" s="68">
        <f>I44</f>
        <v>23.44</v>
      </c>
      <c r="J43" s="68"/>
      <c r="K43" s="68"/>
    </row>
    <row r="44" spans="1:11" s="55" customFormat="1" ht="36" x14ac:dyDescent="0.2">
      <c r="A44" s="204" t="s">
        <v>121</v>
      </c>
      <c r="B44" s="205" t="s">
        <v>86</v>
      </c>
      <c r="C44" s="205" t="s">
        <v>235</v>
      </c>
      <c r="D44" s="205" t="s">
        <v>122</v>
      </c>
      <c r="E44" s="205"/>
      <c r="F44" s="205"/>
      <c r="G44" s="205"/>
      <c r="H44" s="204"/>
      <c r="I44" s="68">
        <f>I45</f>
        <v>23.44</v>
      </c>
      <c r="J44" s="68"/>
      <c r="K44" s="68"/>
    </row>
    <row r="45" spans="1:11" s="55" customFormat="1" ht="48" x14ac:dyDescent="0.2">
      <c r="A45" s="204" t="s">
        <v>123</v>
      </c>
      <c r="B45" s="205" t="s">
        <v>86</v>
      </c>
      <c r="C45" s="205" t="s">
        <v>235</v>
      </c>
      <c r="D45" s="205" t="s">
        <v>122</v>
      </c>
      <c r="E45" s="205" t="s">
        <v>76</v>
      </c>
      <c r="F45" s="205" t="s">
        <v>91</v>
      </c>
      <c r="G45" s="205"/>
      <c r="H45" s="204"/>
      <c r="I45" s="68">
        <f>I46</f>
        <v>23.44</v>
      </c>
      <c r="J45" s="68"/>
      <c r="K45" s="68"/>
    </row>
    <row r="46" spans="1:11" s="55" customFormat="1" ht="60" x14ac:dyDescent="0.2">
      <c r="A46" s="204" t="s">
        <v>236</v>
      </c>
      <c r="B46" s="205" t="s">
        <v>86</v>
      </c>
      <c r="C46" s="205" t="s">
        <v>235</v>
      </c>
      <c r="D46" s="205" t="s">
        <v>122</v>
      </c>
      <c r="E46" s="205" t="s">
        <v>76</v>
      </c>
      <c r="F46" s="205" t="s">
        <v>91</v>
      </c>
      <c r="G46" s="205" t="s">
        <v>237</v>
      </c>
      <c r="H46" s="204"/>
      <c r="I46" s="68">
        <f>I47</f>
        <v>23.44</v>
      </c>
      <c r="J46" s="68"/>
      <c r="K46" s="68"/>
    </row>
    <row r="47" spans="1:11" s="55" customFormat="1" x14ac:dyDescent="0.2">
      <c r="A47" s="204" t="s">
        <v>112</v>
      </c>
      <c r="B47" s="205" t="s">
        <v>86</v>
      </c>
      <c r="C47" s="205" t="s">
        <v>235</v>
      </c>
      <c r="D47" s="205" t="s">
        <v>122</v>
      </c>
      <c r="E47" s="205" t="s">
        <v>76</v>
      </c>
      <c r="F47" s="205" t="s">
        <v>91</v>
      </c>
      <c r="G47" s="205" t="s">
        <v>237</v>
      </c>
      <c r="H47" s="204">
        <v>800</v>
      </c>
      <c r="I47" s="68">
        <f>I48</f>
        <v>23.44</v>
      </c>
      <c r="J47" s="68"/>
      <c r="K47" s="68"/>
    </row>
    <row r="48" spans="1:11" s="55" customFormat="1" x14ac:dyDescent="0.2">
      <c r="A48" s="204" t="s">
        <v>238</v>
      </c>
      <c r="B48" s="205" t="s">
        <v>86</v>
      </c>
      <c r="C48" s="205" t="s">
        <v>235</v>
      </c>
      <c r="D48" s="205" t="s">
        <v>122</v>
      </c>
      <c r="E48" s="205" t="s">
        <v>76</v>
      </c>
      <c r="F48" s="205" t="s">
        <v>91</v>
      </c>
      <c r="G48" s="205" t="s">
        <v>237</v>
      </c>
      <c r="H48" s="204">
        <v>880</v>
      </c>
      <c r="I48" s="68">
        <f>'Приложение 2'!J48</f>
        <v>23.44</v>
      </c>
      <c r="J48" s="68"/>
      <c r="K48" s="68"/>
    </row>
    <row r="49" spans="1:11" x14ac:dyDescent="0.2">
      <c r="A49" s="62" t="s">
        <v>128</v>
      </c>
      <c r="B49" s="67" t="s">
        <v>86</v>
      </c>
      <c r="C49" s="67" t="s">
        <v>82</v>
      </c>
      <c r="D49" s="66"/>
      <c r="E49" s="66"/>
      <c r="F49" s="66"/>
      <c r="G49" s="66"/>
      <c r="H49" s="65"/>
      <c r="I49" s="68">
        <f t="shared" ref="I49:K53" si="6">I50</f>
        <v>10</v>
      </c>
      <c r="J49" s="68">
        <f t="shared" si="6"/>
        <v>10</v>
      </c>
      <c r="K49" s="68">
        <f t="shared" si="6"/>
        <v>10</v>
      </c>
    </row>
    <row r="50" spans="1:11" ht="36" x14ac:dyDescent="0.2">
      <c r="A50" s="62" t="s">
        <v>121</v>
      </c>
      <c r="B50" s="67" t="s">
        <v>86</v>
      </c>
      <c r="C50" s="67" t="s">
        <v>82</v>
      </c>
      <c r="D50" s="67" t="s">
        <v>122</v>
      </c>
      <c r="E50" s="67" t="s">
        <v>148</v>
      </c>
      <c r="F50" s="67"/>
      <c r="G50" s="67"/>
      <c r="H50" s="62"/>
      <c r="I50" s="68">
        <f t="shared" si="6"/>
        <v>10</v>
      </c>
      <c r="J50" s="68">
        <f t="shared" si="6"/>
        <v>10</v>
      </c>
      <c r="K50" s="68">
        <f t="shared" si="6"/>
        <v>10</v>
      </c>
    </row>
    <row r="51" spans="1:11" ht="48" x14ac:dyDescent="0.2">
      <c r="A51" s="62" t="s">
        <v>123</v>
      </c>
      <c r="B51" s="67" t="s">
        <v>86</v>
      </c>
      <c r="C51" s="67" t="s">
        <v>82</v>
      </c>
      <c r="D51" s="67" t="s">
        <v>122</v>
      </c>
      <c r="E51" s="67" t="s">
        <v>76</v>
      </c>
      <c r="F51" s="67"/>
      <c r="G51" s="67"/>
      <c r="H51" s="62"/>
      <c r="I51" s="68">
        <f t="shared" si="6"/>
        <v>10</v>
      </c>
      <c r="J51" s="68">
        <f t="shared" si="6"/>
        <v>10</v>
      </c>
      <c r="K51" s="68">
        <f t="shared" si="6"/>
        <v>10</v>
      </c>
    </row>
    <row r="52" spans="1:11" ht="48" x14ac:dyDescent="0.2">
      <c r="A52" s="62" t="s">
        <v>129</v>
      </c>
      <c r="B52" s="67" t="s">
        <v>86</v>
      </c>
      <c r="C52" s="67" t="s">
        <v>82</v>
      </c>
      <c r="D52" s="67" t="s">
        <v>122</v>
      </c>
      <c r="E52" s="67" t="s">
        <v>76</v>
      </c>
      <c r="F52" s="67" t="s">
        <v>91</v>
      </c>
      <c r="G52" s="67" t="s">
        <v>130</v>
      </c>
      <c r="H52" s="75"/>
      <c r="I52" s="68">
        <f t="shared" si="6"/>
        <v>10</v>
      </c>
      <c r="J52" s="68">
        <f t="shared" si="6"/>
        <v>10</v>
      </c>
      <c r="K52" s="68">
        <f t="shared" si="6"/>
        <v>10</v>
      </c>
    </row>
    <row r="53" spans="1:11" x14ac:dyDescent="0.2">
      <c r="A53" s="62" t="s">
        <v>112</v>
      </c>
      <c r="B53" s="67" t="s">
        <v>86</v>
      </c>
      <c r="C53" s="67" t="s">
        <v>82</v>
      </c>
      <c r="D53" s="67" t="s">
        <v>122</v>
      </c>
      <c r="E53" s="67" t="s">
        <v>76</v>
      </c>
      <c r="F53" s="67" t="s">
        <v>91</v>
      </c>
      <c r="G53" s="67" t="s">
        <v>130</v>
      </c>
      <c r="H53" s="75">
        <v>800</v>
      </c>
      <c r="I53" s="68">
        <f t="shared" si="6"/>
        <v>10</v>
      </c>
      <c r="J53" s="68">
        <f t="shared" si="6"/>
        <v>10</v>
      </c>
      <c r="K53" s="68">
        <f t="shared" si="6"/>
        <v>10</v>
      </c>
    </row>
    <row r="54" spans="1:11" x14ac:dyDescent="0.2">
      <c r="A54" s="62" t="s">
        <v>131</v>
      </c>
      <c r="B54" s="67" t="s">
        <v>86</v>
      </c>
      <c r="C54" s="67" t="s">
        <v>82</v>
      </c>
      <c r="D54" s="67" t="s">
        <v>122</v>
      </c>
      <c r="E54" s="67" t="s">
        <v>76</v>
      </c>
      <c r="F54" s="67" t="s">
        <v>91</v>
      </c>
      <c r="G54" s="67" t="s">
        <v>130</v>
      </c>
      <c r="H54" s="62">
        <v>870</v>
      </c>
      <c r="I54" s="68">
        <f>'Приложение 2'!J54</f>
        <v>10</v>
      </c>
      <c r="J54" s="68">
        <f>'Приложение 2'!K54</f>
        <v>10</v>
      </c>
      <c r="K54" s="68">
        <f>'Приложение 2'!L54</f>
        <v>10</v>
      </c>
    </row>
    <row r="55" spans="1:11" x14ac:dyDescent="0.2">
      <c r="A55" s="76" t="s">
        <v>132</v>
      </c>
      <c r="B55" s="77" t="s">
        <v>88</v>
      </c>
      <c r="C55" s="67"/>
      <c r="D55" s="67"/>
      <c r="E55" s="67"/>
      <c r="F55" s="67"/>
      <c r="G55" s="67"/>
      <c r="H55" s="62"/>
      <c r="I55" s="64">
        <f t="shared" ref="I55:K58" si="7">I56</f>
        <v>109.3</v>
      </c>
      <c r="J55" s="64">
        <f t="shared" si="7"/>
        <v>114.4</v>
      </c>
      <c r="K55" s="64">
        <f t="shared" si="7"/>
        <v>118.69999999999999</v>
      </c>
    </row>
    <row r="56" spans="1:11" ht="24" x14ac:dyDescent="0.2">
      <c r="A56" s="78" t="s">
        <v>133</v>
      </c>
      <c r="B56" s="79" t="s">
        <v>88</v>
      </c>
      <c r="C56" s="67" t="s">
        <v>134</v>
      </c>
      <c r="D56" s="67"/>
      <c r="E56" s="67"/>
      <c r="F56" s="67"/>
      <c r="G56" s="67"/>
      <c r="H56" s="62"/>
      <c r="I56" s="68">
        <f t="shared" si="7"/>
        <v>109.3</v>
      </c>
      <c r="J56" s="68">
        <f t="shared" si="7"/>
        <v>114.4</v>
      </c>
      <c r="K56" s="68">
        <f t="shared" si="7"/>
        <v>118.69999999999999</v>
      </c>
    </row>
    <row r="57" spans="1:11" ht="36" x14ac:dyDescent="0.2">
      <c r="A57" s="62" t="s">
        <v>121</v>
      </c>
      <c r="B57" s="79" t="s">
        <v>88</v>
      </c>
      <c r="C57" s="67" t="s">
        <v>134</v>
      </c>
      <c r="D57" s="67" t="s">
        <v>122</v>
      </c>
      <c r="E57" s="67"/>
      <c r="F57" s="67"/>
      <c r="G57" s="67"/>
      <c r="H57" s="62"/>
      <c r="I57" s="68">
        <f t="shared" si="7"/>
        <v>109.3</v>
      </c>
      <c r="J57" s="68">
        <f t="shared" si="7"/>
        <v>114.4</v>
      </c>
      <c r="K57" s="68">
        <f t="shared" si="7"/>
        <v>118.69999999999999</v>
      </c>
    </row>
    <row r="58" spans="1:11" ht="48" x14ac:dyDescent="0.2">
      <c r="A58" s="62" t="s">
        <v>123</v>
      </c>
      <c r="B58" s="79" t="s">
        <v>88</v>
      </c>
      <c r="C58" s="67" t="s">
        <v>134</v>
      </c>
      <c r="D58" s="67" t="s">
        <v>122</v>
      </c>
      <c r="E58" s="67" t="s">
        <v>76</v>
      </c>
      <c r="F58" s="67"/>
      <c r="G58" s="67"/>
      <c r="H58" s="62"/>
      <c r="I58" s="68">
        <f t="shared" si="7"/>
        <v>109.3</v>
      </c>
      <c r="J58" s="68">
        <f t="shared" si="7"/>
        <v>114.4</v>
      </c>
      <c r="K58" s="68">
        <f t="shared" si="7"/>
        <v>118.69999999999999</v>
      </c>
    </row>
    <row r="59" spans="1:11" ht="60" x14ac:dyDescent="0.2">
      <c r="A59" s="80" t="s">
        <v>135</v>
      </c>
      <c r="B59" s="79" t="s">
        <v>88</v>
      </c>
      <c r="C59" s="67" t="s">
        <v>134</v>
      </c>
      <c r="D59" s="67" t="s">
        <v>122</v>
      </c>
      <c r="E59" s="67" t="s">
        <v>76</v>
      </c>
      <c r="F59" s="67" t="s">
        <v>91</v>
      </c>
      <c r="G59" s="67" t="s">
        <v>136</v>
      </c>
      <c r="H59" s="62"/>
      <c r="I59" s="68">
        <f>I60+I62</f>
        <v>109.3</v>
      </c>
      <c r="J59" s="68">
        <f>J60+J62</f>
        <v>114.4</v>
      </c>
      <c r="K59" s="68">
        <f>K60+K62</f>
        <v>118.69999999999999</v>
      </c>
    </row>
    <row r="60" spans="1:11" ht="72" x14ac:dyDescent="0.2">
      <c r="A60" s="62" t="s">
        <v>93</v>
      </c>
      <c r="B60" s="79" t="s">
        <v>88</v>
      </c>
      <c r="C60" s="67" t="s">
        <v>134</v>
      </c>
      <c r="D60" s="67" t="s">
        <v>122</v>
      </c>
      <c r="E60" s="67" t="s">
        <v>76</v>
      </c>
      <c r="F60" s="67" t="s">
        <v>91</v>
      </c>
      <c r="G60" s="67" t="s">
        <v>136</v>
      </c>
      <c r="H60" s="62">
        <v>100</v>
      </c>
      <c r="I60" s="68">
        <f>I61</f>
        <v>99.1</v>
      </c>
      <c r="J60" s="68">
        <f>J61</f>
        <v>101</v>
      </c>
      <c r="K60" s="68">
        <f>K61</f>
        <v>104.6</v>
      </c>
    </row>
    <row r="61" spans="1:11" ht="36" x14ac:dyDescent="0.2">
      <c r="A61" s="62" t="s">
        <v>94</v>
      </c>
      <c r="B61" s="79" t="s">
        <v>88</v>
      </c>
      <c r="C61" s="67" t="s">
        <v>134</v>
      </c>
      <c r="D61" s="67" t="s">
        <v>122</v>
      </c>
      <c r="E61" s="67" t="s">
        <v>76</v>
      </c>
      <c r="F61" s="67" t="s">
        <v>91</v>
      </c>
      <c r="G61" s="67" t="s">
        <v>136</v>
      </c>
      <c r="H61" s="62">
        <v>120</v>
      </c>
      <c r="I61" s="68">
        <f>'Приложение 2'!J61</f>
        <v>99.1</v>
      </c>
      <c r="J61" s="68">
        <f>'Приложение 2'!K61</f>
        <v>101</v>
      </c>
      <c r="K61" s="68">
        <f>'Приложение 2'!L61</f>
        <v>104.6</v>
      </c>
    </row>
    <row r="62" spans="1:11" ht="36" x14ac:dyDescent="0.2">
      <c r="A62" s="81" t="s">
        <v>109</v>
      </c>
      <c r="B62" s="79" t="s">
        <v>88</v>
      </c>
      <c r="C62" s="67" t="s">
        <v>134</v>
      </c>
      <c r="D62" s="67" t="s">
        <v>122</v>
      </c>
      <c r="E62" s="67" t="s">
        <v>76</v>
      </c>
      <c r="F62" s="67" t="s">
        <v>91</v>
      </c>
      <c r="G62" s="67" t="s">
        <v>136</v>
      </c>
      <c r="H62" s="62">
        <v>200</v>
      </c>
      <c r="I62" s="68">
        <f>I63</f>
        <v>10.199999999999999</v>
      </c>
      <c r="J62" s="68">
        <f>J63</f>
        <v>13.4</v>
      </c>
      <c r="K62" s="68">
        <f>K63</f>
        <v>14.1</v>
      </c>
    </row>
    <row r="63" spans="1:11" ht="36" x14ac:dyDescent="0.2">
      <c r="A63" s="62" t="s">
        <v>110</v>
      </c>
      <c r="B63" s="79" t="s">
        <v>88</v>
      </c>
      <c r="C63" s="67" t="s">
        <v>134</v>
      </c>
      <c r="D63" s="67" t="s">
        <v>122</v>
      </c>
      <c r="E63" s="67" t="s">
        <v>76</v>
      </c>
      <c r="F63" s="67" t="s">
        <v>91</v>
      </c>
      <c r="G63" s="67" t="s">
        <v>136</v>
      </c>
      <c r="H63" s="62">
        <v>240</v>
      </c>
      <c r="I63" s="68">
        <f>'Приложение 2'!J63</f>
        <v>10.199999999999999</v>
      </c>
      <c r="J63" s="68">
        <f>'Приложение 2'!K63</f>
        <v>13.4</v>
      </c>
      <c r="K63" s="68">
        <f>'Приложение 2'!L63</f>
        <v>14.1</v>
      </c>
    </row>
    <row r="64" spans="1:11" ht="24" x14ac:dyDescent="0.2">
      <c r="A64" s="82" t="s">
        <v>137</v>
      </c>
      <c r="B64" s="83" t="s">
        <v>134</v>
      </c>
      <c r="C64" s="84"/>
      <c r="D64" s="84"/>
      <c r="E64" s="84"/>
      <c r="F64" s="84"/>
      <c r="G64" s="84"/>
      <c r="H64" s="85"/>
      <c r="I64" s="68">
        <f t="shared" ref="I64:K69" si="8">I65</f>
        <v>5</v>
      </c>
      <c r="J64" s="68">
        <f t="shared" si="8"/>
        <v>5</v>
      </c>
      <c r="K64" s="68">
        <f t="shared" si="8"/>
        <v>5</v>
      </c>
    </row>
    <row r="65" spans="1:11" ht="48" x14ac:dyDescent="0.2">
      <c r="A65" s="86" t="s">
        <v>138</v>
      </c>
      <c r="B65" s="87" t="s">
        <v>134</v>
      </c>
      <c r="C65" s="88" t="s">
        <v>81</v>
      </c>
      <c r="D65" s="88"/>
      <c r="E65" s="88"/>
      <c r="F65" s="88"/>
      <c r="G65" s="88"/>
      <c r="H65" s="89"/>
      <c r="I65" s="68">
        <f t="shared" si="8"/>
        <v>5</v>
      </c>
      <c r="J65" s="68">
        <f t="shared" si="8"/>
        <v>5</v>
      </c>
      <c r="K65" s="68">
        <f t="shared" si="8"/>
        <v>5</v>
      </c>
    </row>
    <row r="66" spans="1:11" ht="36" x14ac:dyDescent="0.2">
      <c r="A66" s="90" t="s">
        <v>139</v>
      </c>
      <c r="B66" s="87" t="s">
        <v>134</v>
      </c>
      <c r="C66" s="88" t="s">
        <v>81</v>
      </c>
      <c r="D66" s="88" t="s">
        <v>122</v>
      </c>
      <c r="E66" s="88"/>
      <c r="F66" s="88"/>
      <c r="G66" s="88"/>
      <c r="H66" s="89"/>
      <c r="I66" s="68">
        <f t="shared" si="8"/>
        <v>5</v>
      </c>
      <c r="J66" s="68">
        <f t="shared" si="8"/>
        <v>5</v>
      </c>
      <c r="K66" s="68">
        <f t="shared" si="8"/>
        <v>5</v>
      </c>
    </row>
    <row r="67" spans="1:11" ht="48" x14ac:dyDescent="0.2">
      <c r="A67" s="90" t="s">
        <v>140</v>
      </c>
      <c r="B67" s="87" t="s">
        <v>134</v>
      </c>
      <c r="C67" s="88" t="s">
        <v>81</v>
      </c>
      <c r="D67" s="88" t="s">
        <v>122</v>
      </c>
      <c r="E67" s="88" t="s">
        <v>76</v>
      </c>
      <c r="F67" s="88"/>
      <c r="G67" s="88"/>
      <c r="H67" s="89"/>
      <c r="I67" s="68">
        <f t="shared" si="8"/>
        <v>5</v>
      </c>
      <c r="J67" s="68">
        <f t="shared" si="8"/>
        <v>5</v>
      </c>
      <c r="K67" s="68">
        <f t="shared" si="8"/>
        <v>5</v>
      </c>
    </row>
    <row r="68" spans="1:11" ht="24" x14ac:dyDescent="0.2">
      <c r="A68" s="86" t="s">
        <v>141</v>
      </c>
      <c r="B68" s="87" t="s">
        <v>134</v>
      </c>
      <c r="C68" s="88" t="s">
        <v>81</v>
      </c>
      <c r="D68" s="88" t="s">
        <v>122</v>
      </c>
      <c r="E68" s="88" t="s">
        <v>76</v>
      </c>
      <c r="F68" s="88" t="s">
        <v>91</v>
      </c>
      <c r="G68" s="88" t="s">
        <v>142</v>
      </c>
      <c r="H68" s="89"/>
      <c r="I68" s="68">
        <f t="shared" si="8"/>
        <v>5</v>
      </c>
      <c r="J68" s="68">
        <f t="shared" si="8"/>
        <v>5</v>
      </c>
      <c r="K68" s="68">
        <f t="shared" si="8"/>
        <v>5</v>
      </c>
    </row>
    <row r="69" spans="1:11" ht="36" x14ac:dyDescent="0.2">
      <c r="A69" s="86" t="s">
        <v>109</v>
      </c>
      <c r="B69" s="87" t="s">
        <v>134</v>
      </c>
      <c r="C69" s="88" t="s">
        <v>81</v>
      </c>
      <c r="D69" s="88" t="s">
        <v>122</v>
      </c>
      <c r="E69" s="88" t="s">
        <v>76</v>
      </c>
      <c r="F69" s="88" t="s">
        <v>91</v>
      </c>
      <c r="G69" s="88" t="s">
        <v>142</v>
      </c>
      <c r="H69" s="89">
        <v>200</v>
      </c>
      <c r="I69" s="68">
        <f t="shared" si="8"/>
        <v>5</v>
      </c>
      <c r="J69" s="68">
        <f t="shared" si="8"/>
        <v>5</v>
      </c>
      <c r="K69" s="68">
        <f t="shared" si="8"/>
        <v>5</v>
      </c>
    </row>
    <row r="70" spans="1:11" ht="36" x14ac:dyDescent="0.2">
      <c r="A70" s="89" t="s">
        <v>110</v>
      </c>
      <c r="B70" s="87" t="s">
        <v>134</v>
      </c>
      <c r="C70" s="88" t="s">
        <v>81</v>
      </c>
      <c r="D70" s="88" t="s">
        <v>122</v>
      </c>
      <c r="E70" s="88" t="s">
        <v>76</v>
      </c>
      <c r="F70" s="88" t="s">
        <v>91</v>
      </c>
      <c r="G70" s="88" t="s">
        <v>142</v>
      </c>
      <c r="H70" s="89">
        <v>244</v>
      </c>
      <c r="I70" s="68">
        <f>'Приложение 2'!J70</f>
        <v>5</v>
      </c>
      <c r="J70" s="68">
        <f>'Приложение 2'!K70</f>
        <v>5</v>
      </c>
      <c r="K70" s="68">
        <f>'Приложение 2'!L70</f>
        <v>5</v>
      </c>
    </row>
    <row r="71" spans="1:11" x14ac:dyDescent="0.2">
      <c r="A71" s="62" t="s">
        <v>143</v>
      </c>
      <c r="B71" s="66" t="s">
        <v>101</v>
      </c>
      <c r="C71" s="67"/>
      <c r="D71" s="67"/>
      <c r="E71" s="67"/>
      <c r="F71" s="67"/>
      <c r="G71" s="67"/>
      <c r="H71" s="62"/>
      <c r="I71" s="68">
        <f>I72+I78</f>
        <v>520.29999999999995</v>
      </c>
      <c r="J71" s="68">
        <f>J72+J78</f>
        <v>990</v>
      </c>
      <c r="K71" s="68">
        <f>K72+K78</f>
        <v>990</v>
      </c>
    </row>
    <row r="72" spans="1:11" x14ac:dyDescent="0.2">
      <c r="A72" s="62" t="s">
        <v>144</v>
      </c>
      <c r="B72" s="67" t="s">
        <v>101</v>
      </c>
      <c r="C72" s="67" t="s">
        <v>145</v>
      </c>
      <c r="D72" s="67"/>
      <c r="E72" s="67"/>
      <c r="F72" s="67"/>
      <c r="G72" s="67"/>
      <c r="H72" s="75"/>
      <c r="I72" s="68">
        <f>I73</f>
        <v>519.29999999999995</v>
      </c>
      <c r="J72" s="68">
        <f>J73</f>
        <v>989</v>
      </c>
      <c r="K72" s="68">
        <f>K73</f>
        <v>989</v>
      </c>
    </row>
    <row r="73" spans="1:11" ht="72" x14ac:dyDescent="0.2">
      <c r="A73" s="62" t="s">
        <v>146</v>
      </c>
      <c r="B73" s="67" t="s">
        <v>101</v>
      </c>
      <c r="C73" s="67" t="s">
        <v>145</v>
      </c>
      <c r="D73" s="67" t="s">
        <v>147</v>
      </c>
      <c r="E73" s="67"/>
      <c r="F73" s="67"/>
      <c r="G73" s="67"/>
      <c r="H73" s="62"/>
      <c r="I73" s="68">
        <f>I74</f>
        <v>519.29999999999995</v>
      </c>
      <c r="J73" s="68">
        <f t="shared" ref="J73:K73" si="9">J74</f>
        <v>989</v>
      </c>
      <c r="K73" s="68">
        <f t="shared" si="9"/>
        <v>989</v>
      </c>
    </row>
    <row r="74" spans="1:11" ht="106.5" customHeight="1" x14ac:dyDescent="0.2">
      <c r="A74" s="62" t="s">
        <v>241</v>
      </c>
      <c r="B74" s="67" t="s">
        <v>101</v>
      </c>
      <c r="C74" s="67" t="s">
        <v>145</v>
      </c>
      <c r="D74" s="67" t="s">
        <v>147</v>
      </c>
      <c r="E74" s="67" t="s">
        <v>148</v>
      </c>
      <c r="F74" s="67"/>
      <c r="G74" s="67"/>
      <c r="H74" s="62"/>
      <c r="I74" s="68">
        <f>I75</f>
        <v>519.29999999999995</v>
      </c>
      <c r="J74" s="68">
        <f t="shared" ref="J74:K74" si="10">J75</f>
        <v>989</v>
      </c>
      <c r="K74" s="68">
        <f t="shared" si="10"/>
        <v>989</v>
      </c>
    </row>
    <row r="75" spans="1:11" ht="217.5" customHeight="1" x14ac:dyDescent="0.2">
      <c r="A75" s="62" t="s">
        <v>149</v>
      </c>
      <c r="B75" s="67" t="s">
        <v>101</v>
      </c>
      <c r="C75" s="67" t="s">
        <v>145</v>
      </c>
      <c r="D75" s="67" t="s">
        <v>147</v>
      </c>
      <c r="E75" s="67" t="s">
        <v>148</v>
      </c>
      <c r="F75" s="67" t="s">
        <v>86</v>
      </c>
      <c r="G75" s="67" t="s">
        <v>150</v>
      </c>
      <c r="H75" s="62"/>
      <c r="I75" s="68">
        <f t="shared" ref="I75:K76" si="11">I76</f>
        <v>519.29999999999995</v>
      </c>
      <c r="J75" s="68">
        <f t="shared" si="11"/>
        <v>989</v>
      </c>
      <c r="K75" s="68">
        <f t="shared" si="11"/>
        <v>989</v>
      </c>
    </row>
    <row r="76" spans="1:11" ht="36" x14ac:dyDescent="0.2">
      <c r="A76" s="81" t="s">
        <v>109</v>
      </c>
      <c r="B76" s="67" t="s">
        <v>101</v>
      </c>
      <c r="C76" s="67" t="s">
        <v>145</v>
      </c>
      <c r="D76" s="67" t="s">
        <v>147</v>
      </c>
      <c r="E76" s="67" t="s">
        <v>148</v>
      </c>
      <c r="F76" s="67" t="s">
        <v>86</v>
      </c>
      <c r="G76" s="67" t="s">
        <v>150</v>
      </c>
      <c r="H76" s="62">
        <v>200</v>
      </c>
      <c r="I76" s="68">
        <f t="shared" si="11"/>
        <v>519.29999999999995</v>
      </c>
      <c r="J76" s="68">
        <f t="shared" si="11"/>
        <v>989</v>
      </c>
      <c r="K76" s="68">
        <f t="shared" si="11"/>
        <v>989</v>
      </c>
    </row>
    <row r="77" spans="1:11" ht="36" x14ac:dyDescent="0.2">
      <c r="A77" s="62" t="s">
        <v>110</v>
      </c>
      <c r="B77" s="67" t="s">
        <v>101</v>
      </c>
      <c r="C77" s="67" t="s">
        <v>145</v>
      </c>
      <c r="D77" s="67" t="s">
        <v>147</v>
      </c>
      <c r="E77" s="67" t="s">
        <v>148</v>
      </c>
      <c r="F77" s="67" t="s">
        <v>86</v>
      </c>
      <c r="G77" s="67" t="s">
        <v>150</v>
      </c>
      <c r="H77" s="62">
        <v>240</v>
      </c>
      <c r="I77" s="68">
        <f>'Приложение 2'!J77</f>
        <v>519.29999999999995</v>
      </c>
      <c r="J77" s="68">
        <f>'Приложение 2'!K77</f>
        <v>989</v>
      </c>
      <c r="K77" s="68">
        <f>'Приложение 2'!L77</f>
        <v>989</v>
      </c>
    </row>
    <row r="78" spans="1:11" ht="24" x14ac:dyDescent="0.2">
      <c r="A78" s="62" t="s">
        <v>151</v>
      </c>
      <c r="B78" s="67" t="s">
        <v>101</v>
      </c>
      <c r="C78" s="67" t="s">
        <v>83</v>
      </c>
      <c r="D78" s="67"/>
      <c r="E78" s="67"/>
      <c r="F78" s="67"/>
      <c r="G78" s="67"/>
      <c r="H78" s="62"/>
      <c r="I78" s="68">
        <f t="shared" ref="I78:K82" si="12">I79</f>
        <v>1</v>
      </c>
      <c r="J78" s="68">
        <f t="shared" si="12"/>
        <v>1</v>
      </c>
      <c r="K78" s="68">
        <f t="shared" si="12"/>
        <v>1</v>
      </c>
    </row>
    <row r="79" spans="1:11" ht="36" x14ac:dyDescent="0.2">
      <c r="A79" s="62" t="s">
        <v>121</v>
      </c>
      <c r="B79" s="67" t="s">
        <v>101</v>
      </c>
      <c r="C79" s="67" t="s">
        <v>83</v>
      </c>
      <c r="D79" s="67" t="s">
        <v>122</v>
      </c>
      <c r="E79" s="67"/>
      <c r="F79" s="67"/>
      <c r="G79" s="67"/>
      <c r="H79" s="62"/>
      <c r="I79" s="68">
        <f t="shared" si="12"/>
        <v>1</v>
      </c>
      <c r="J79" s="68">
        <f t="shared" si="12"/>
        <v>1</v>
      </c>
      <c r="K79" s="68">
        <f t="shared" si="12"/>
        <v>1</v>
      </c>
    </row>
    <row r="80" spans="1:11" ht="48" x14ac:dyDescent="0.2">
      <c r="A80" s="62" t="s">
        <v>123</v>
      </c>
      <c r="B80" s="67" t="s">
        <v>101</v>
      </c>
      <c r="C80" s="67" t="s">
        <v>83</v>
      </c>
      <c r="D80" s="67" t="s">
        <v>122</v>
      </c>
      <c r="E80" s="67" t="s">
        <v>76</v>
      </c>
      <c r="F80" s="67"/>
      <c r="G80" s="66"/>
      <c r="H80" s="62"/>
      <c r="I80" s="68">
        <f t="shared" si="12"/>
        <v>1</v>
      </c>
      <c r="J80" s="68">
        <f t="shared" si="12"/>
        <v>1</v>
      </c>
      <c r="K80" s="68">
        <f t="shared" si="12"/>
        <v>1</v>
      </c>
    </row>
    <row r="81" spans="1:11" ht="228" customHeight="1" x14ac:dyDescent="0.2">
      <c r="A81" s="93" t="s">
        <v>152</v>
      </c>
      <c r="B81" s="67" t="s">
        <v>101</v>
      </c>
      <c r="C81" s="67" t="s">
        <v>83</v>
      </c>
      <c r="D81" s="67" t="s">
        <v>122</v>
      </c>
      <c r="E81" s="67" t="s">
        <v>76</v>
      </c>
      <c r="F81" s="67" t="s">
        <v>91</v>
      </c>
      <c r="G81" s="67" t="s">
        <v>153</v>
      </c>
      <c r="H81" s="62"/>
      <c r="I81" s="68">
        <f t="shared" si="12"/>
        <v>1</v>
      </c>
      <c r="J81" s="68">
        <f t="shared" si="12"/>
        <v>1</v>
      </c>
      <c r="K81" s="68">
        <f t="shared" si="12"/>
        <v>1</v>
      </c>
    </row>
    <row r="82" spans="1:11" ht="36" x14ac:dyDescent="0.2">
      <c r="A82" s="81" t="s">
        <v>109</v>
      </c>
      <c r="B82" s="67" t="s">
        <v>101</v>
      </c>
      <c r="C82" s="67" t="s">
        <v>83</v>
      </c>
      <c r="D82" s="67" t="s">
        <v>122</v>
      </c>
      <c r="E82" s="67" t="s">
        <v>76</v>
      </c>
      <c r="F82" s="67" t="s">
        <v>91</v>
      </c>
      <c r="G82" s="67" t="s">
        <v>153</v>
      </c>
      <c r="H82" s="62">
        <v>200</v>
      </c>
      <c r="I82" s="68">
        <f t="shared" si="12"/>
        <v>1</v>
      </c>
      <c r="J82" s="68">
        <f t="shared" si="12"/>
        <v>1</v>
      </c>
      <c r="K82" s="68">
        <f t="shared" si="12"/>
        <v>1</v>
      </c>
    </row>
    <row r="83" spans="1:11" ht="36" x14ac:dyDescent="0.2">
      <c r="A83" s="62" t="s">
        <v>110</v>
      </c>
      <c r="B83" s="67" t="s">
        <v>101</v>
      </c>
      <c r="C83" s="67" t="s">
        <v>83</v>
      </c>
      <c r="D83" s="67" t="s">
        <v>122</v>
      </c>
      <c r="E83" s="67" t="s">
        <v>76</v>
      </c>
      <c r="F83" s="67" t="s">
        <v>91</v>
      </c>
      <c r="G83" s="67" t="s">
        <v>153</v>
      </c>
      <c r="H83" s="94">
        <v>240</v>
      </c>
      <c r="I83" s="68">
        <f>'Приложение 2'!J83</f>
        <v>1</v>
      </c>
      <c r="J83" s="68">
        <f>'Приложение 2'!K83</f>
        <v>1</v>
      </c>
      <c r="K83" s="68">
        <f>'Приложение 2'!L83</f>
        <v>1</v>
      </c>
    </row>
    <row r="84" spans="1:11" x14ac:dyDescent="0.2">
      <c r="A84" s="114" t="s">
        <v>154</v>
      </c>
      <c r="B84" s="66" t="s">
        <v>155</v>
      </c>
      <c r="C84" s="66"/>
      <c r="D84" s="66"/>
      <c r="E84" s="66"/>
      <c r="F84" s="66"/>
      <c r="G84" s="66"/>
      <c r="H84" s="65"/>
      <c r="I84" s="64">
        <f>I85+I94</f>
        <v>240.6</v>
      </c>
      <c r="J84" s="64">
        <f>J85+J94</f>
        <v>50.3</v>
      </c>
      <c r="K84" s="64">
        <f>K85+K94</f>
        <v>15.299999999999999</v>
      </c>
    </row>
    <row r="85" spans="1:11" x14ac:dyDescent="0.2">
      <c r="A85" s="62" t="s">
        <v>156</v>
      </c>
      <c r="B85" s="67" t="s">
        <v>155</v>
      </c>
      <c r="C85" s="67" t="s">
        <v>88</v>
      </c>
      <c r="D85" s="67"/>
      <c r="E85" s="67"/>
      <c r="F85" s="67"/>
      <c r="G85" s="67"/>
      <c r="H85" s="62"/>
      <c r="I85" s="64">
        <f t="shared" ref="I85:K86" si="13">I86</f>
        <v>2</v>
      </c>
      <c r="J85" s="64">
        <f t="shared" si="13"/>
        <v>2</v>
      </c>
      <c r="K85" s="64">
        <f t="shared" si="13"/>
        <v>2</v>
      </c>
    </row>
    <row r="86" spans="1:11" ht="36" x14ac:dyDescent="0.2">
      <c r="A86" s="62" t="s">
        <v>121</v>
      </c>
      <c r="B86" s="67" t="s">
        <v>155</v>
      </c>
      <c r="C86" s="67" t="s">
        <v>88</v>
      </c>
      <c r="D86" s="67" t="s">
        <v>122</v>
      </c>
      <c r="E86" s="67"/>
      <c r="F86" s="67"/>
      <c r="G86" s="67"/>
      <c r="H86" s="62"/>
      <c r="I86" s="68">
        <f t="shared" si="13"/>
        <v>2</v>
      </c>
      <c r="J86" s="68">
        <f t="shared" si="13"/>
        <v>2</v>
      </c>
      <c r="K86" s="68">
        <f t="shared" si="13"/>
        <v>2</v>
      </c>
    </row>
    <row r="87" spans="1:11" ht="48" x14ac:dyDescent="0.2">
      <c r="A87" s="62" t="s">
        <v>123</v>
      </c>
      <c r="B87" s="67" t="s">
        <v>155</v>
      </c>
      <c r="C87" s="67" t="s">
        <v>88</v>
      </c>
      <c r="D87" s="67" t="s">
        <v>122</v>
      </c>
      <c r="E87" s="67" t="s">
        <v>76</v>
      </c>
      <c r="F87" s="67"/>
      <c r="G87" s="67"/>
      <c r="H87" s="62"/>
      <c r="I87" s="68">
        <f>I88+I91</f>
        <v>2</v>
      </c>
      <c r="J87" s="68">
        <f>J88+J91</f>
        <v>2</v>
      </c>
      <c r="K87" s="68">
        <f>K88+K91</f>
        <v>2</v>
      </c>
    </row>
    <row r="88" spans="1:11" ht="87.75" customHeight="1" x14ac:dyDescent="0.2">
      <c r="A88" s="93" t="s">
        <v>157</v>
      </c>
      <c r="B88" s="67" t="s">
        <v>155</v>
      </c>
      <c r="C88" s="67" t="s">
        <v>88</v>
      </c>
      <c r="D88" s="67" t="s">
        <v>122</v>
      </c>
      <c r="E88" s="67" t="s">
        <v>76</v>
      </c>
      <c r="F88" s="67" t="s">
        <v>91</v>
      </c>
      <c r="G88" s="67" t="s">
        <v>158</v>
      </c>
      <c r="H88" s="62"/>
      <c r="I88" s="68">
        <f t="shared" ref="I88:K89" si="14">I89</f>
        <v>1</v>
      </c>
      <c r="J88" s="68">
        <f t="shared" si="14"/>
        <v>1</v>
      </c>
      <c r="K88" s="68">
        <f t="shared" si="14"/>
        <v>1</v>
      </c>
    </row>
    <row r="89" spans="1:11" ht="36" x14ac:dyDescent="0.2">
      <c r="A89" s="81" t="s">
        <v>109</v>
      </c>
      <c r="B89" s="67" t="s">
        <v>155</v>
      </c>
      <c r="C89" s="67" t="s">
        <v>88</v>
      </c>
      <c r="D89" s="67" t="s">
        <v>122</v>
      </c>
      <c r="E89" s="67" t="s">
        <v>76</v>
      </c>
      <c r="F89" s="67" t="s">
        <v>91</v>
      </c>
      <c r="G89" s="67" t="s">
        <v>158</v>
      </c>
      <c r="H89" s="62">
        <v>200</v>
      </c>
      <c r="I89" s="68">
        <f t="shared" si="14"/>
        <v>1</v>
      </c>
      <c r="J89" s="68">
        <f t="shared" si="14"/>
        <v>1</v>
      </c>
      <c r="K89" s="68">
        <f t="shared" si="14"/>
        <v>1</v>
      </c>
    </row>
    <row r="90" spans="1:11" ht="36" x14ac:dyDescent="0.2">
      <c r="A90" s="62" t="s">
        <v>110</v>
      </c>
      <c r="B90" s="67" t="s">
        <v>155</v>
      </c>
      <c r="C90" s="67" t="s">
        <v>88</v>
      </c>
      <c r="D90" s="67" t="s">
        <v>122</v>
      </c>
      <c r="E90" s="67" t="s">
        <v>76</v>
      </c>
      <c r="F90" s="67" t="s">
        <v>91</v>
      </c>
      <c r="G90" s="67" t="s">
        <v>158</v>
      </c>
      <c r="H90" s="62">
        <v>240</v>
      </c>
      <c r="I90" s="68">
        <f>'Приложение 2'!J90</f>
        <v>1</v>
      </c>
      <c r="J90" s="68">
        <f>'Приложение 2'!K90</f>
        <v>1</v>
      </c>
      <c r="K90" s="68">
        <f>'Приложение 2'!L90</f>
        <v>1</v>
      </c>
    </row>
    <row r="91" spans="1:11" ht="60" x14ac:dyDescent="0.2">
      <c r="A91" s="62" t="s">
        <v>159</v>
      </c>
      <c r="B91" s="67" t="s">
        <v>155</v>
      </c>
      <c r="C91" s="67" t="s">
        <v>88</v>
      </c>
      <c r="D91" s="67" t="s">
        <v>122</v>
      </c>
      <c r="E91" s="67" t="s">
        <v>76</v>
      </c>
      <c r="F91" s="67" t="s">
        <v>91</v>
      </c>
      <c r="G91" s="67" t="s">
        <v>160</v>
      </c>
      <c r="H91" s="62"/>
      <c r="I91" s="68">
        <f t="shared" ref="I91:K92" si="15">I92</f>
        <v>1</v>
      </c>
      <c r="J91" s="68">
        <f t="shared" si="15"/>
        <v>1</v>
      </c>
      <c r="K91" s="68">
        <f t="shared" si="15"/>
        <v>1</v>
      </c>
    </row>
    <row r="92" spans="1:11" ht="36" x14ac:dyDescent="0.2">
      <c r="A92" s="81" t="s">
        <v>109</v>
      </c>
      <c r="B92" s="67" t="s">
        <v>155</v>
      </c>
      <c r="C92" s="67" t="s">
        <v>88</v>
      </c>
      <c r="D92" s="67" t="s">
        <v>122</v>
      </c>
      <c r="E92" s="67" t="s">
        <v>76</v>
      </c>
      <c r="F92" s="67" t="s">
        <v>91</v>
      </c>
      <c r="G92" s="67" t="s">
        <v>160</v>
      </c>
      <c r="H92" s="62">
        <v>200</v>
      </c>
      <c r="I92" s="68">
        <f t="shared" si="15"/>
        <v>1</v>
      </c>
      <c r="J92" s="68">
        <f t="shared" si="15"/>
        <v>1</v>
      </c>
      <c r="K92" s="68">
        <f t="shared" si="15"/>
        <v>1</v>
      </c>
    </row>
    <row r="93" spans="1:11" ht="36" x14ac:dyDescent="0.2">
      <c r="A93" s="62" t="s">
        <v>110</v>
      </c>
      <c r="B93" s="67" t="s">
        <v>155</v>
      </c>
      <c r="C93" s="67" t="s">
        <v>88</v>
      </c>
      <c r="D93" s="67" t="s">
        <v>122</v>
      </c>
      <c r="E93" s="67" t="s">
        <v>76</v>
      </c>
      <c r="F93" s="67" t="s">
        <v>91</v>
      </c>
      <c r="G93" s="67" t="s">
        <v>160</v>
      </c>
      <c r="H93" s="62">
        <v>240</v>
      </c>
      <c r="I93" s="68">
        <f>'Приложение 2'!J93</f>
        <v>1</v>
      </c>
      <c r="J93" s="68">
        <f>'Приложение 2'!K93</f>
        <v>1</v>
      </c>
      <c r="K93" s="68">
        <f>'Приложение 2'!L93</f>
        <v>1</v>
      </c>
    </row>
    <row r="94" spans="1:11" x14ac:dyDescent="0.2">
      <c r="A94" s="62" t="s">
        <v>161</v>
      </c>
      <c r="B94" s="67" t="s">
        <v>155</v>
      </c>
      <c r="C94" s="67" t="s">
        <v>134</v>
      </c>
      <c r="D94" s="67"/>
      <c r="E94" s="67"/>
      <c r="F94" s="67"/>
      <c r="G94" s="67"/>
      <c r="H94" s="62"/>
      <c r="I94" s="68">
        <f>I95+I100</f>
        <v>238.6</v>
      </c>
      <c r="J94" s="68">
        <f>J95+J100</f>
        <v>48.3</v>
      </c>
      <c r="K94" s="68">
        <f>K95+K100</f>
        <v>13.299999999999999</v>
      </c>
    </row>
    <row r="95" spans="1:11" ht="36" x14ac:dyDescent="0.2">
      <c r="A95" s="62" t="s">
        <v>121</v>
      </c>
      <c r="B95" s="67" t="s">
        <v>155</v>
      </c>
      <c r="C95" s="67" t="s">
        <v>134</v>
      </c>
      <c r="D95" s="67" t="s">
        <v>122</v>
      </c>
      <c r="E95" s="67"/>
      <c r="F95" s="67"/>
      <c r="G95" s="67"/>
      <c r="H95" s="62"/>
      <c r="I95" s="68">
        <f>I96</f>
        <v>149.5</v>
      </c>
      <c r="J95" s="68">
        <f>J96</f>
        <v>41</v>
      </c>
      <c r="K95" s="68">
        <f>K96</f>
        <v>6.2999999999999989</v>
      </c>
    </row>
    <row r="96" spans="1:11" ht="48" x14ac:dyDescent="0.2">
      <c r="A96" s="62" t="s">
        <v>123</v>
      </c>
      <c r="B96" s="79" t="s">
        <v>155</v>
      </c>
      <c r="C96" s="67" t="s">
        <v>134</v>
      </c>
      <c r="D96" s="67" t="s">
        <v>122</v>
      </c>
      <c r="E96" s="67" t="s">
        <v>76</v>
      </c>
      <c r="F96" s="67"/>
      <c r="G96" s="67"/>
      <c r="H96" s="62"/>
      <c r="I96" s="68">
        <f>I97+I103</f>
        <v>149.5</v>
      </c>
      <c r="J96" s="68">
        <f>J97+J103</f>
        <v>41</v>
      </c>
      <c r="K96" s="68">
        <f>K97+K103</f>
        <v>6.2999999999999989</v>
      </c>
    </row>
    <row r="97" spans="1:11" x14ac:dyDescent="0.2">
      <c r="A97" s="72" t="s">
        <v>162</v>
      </c>
      <c r="B97" s="79" t="s">
        <v>155</v>
      </c>
      <c r="C97" s="67" t="s">
        <v>134</v>
      </c>
      <c r="D97" s="67" t="s">
        <v>122</v>
      </c>
      <c r="E97" s="67" t="s">
        <v>76</v>
      </c>
      <c r="F97" s="67" t="s">
        <v>91</v>
      </c>
      <c r="G97" s="67" t="s">
        <v>163</v>
      </c>
      <c r="H97" s="62"/>
      <c r="I97" s="68">
        <f t="shared" ref="I97:K98" si="16">I98</f>
        <v>148.5</v>
      </c>
      <c r="J97" s="68">
        <f t="shared" si="16"/>
        <v>40</v>
      </c>
      <c r="K97" s="68">
        <f t="shared" si="16"/>
        <v>5.2999999999999989</v>
      </c>
    </row>
    <row r="98" spans="1:11" ht="36" x14ac:dyDescent="0.2">
      <c r="A98" s="81" t="s">
        <v>109</v>
      </c>
      <c r="B98" s="79" t="s">
        <v>155</v>
      </c>
      <c r="C98" s="67" t="s">
        <v>134</v>
      </c>
      <c r="D98" s="67" t="s">
        <v>122</v>
      </c>
      <c r="E98" s="67" t="s">
        <v>76</v>
      </c>
      <c r="F98" s="67" t="s">
        <v>91</v>
      </c>
      <c r="G98" s="67" t="s">
        <v>163</v>
      </c>
      <c r="H98" s="62">
        <v>200</v>
      </c>
      <c r="I98" s="68">
        <f t="shared" si="16"/>
        <v>148.5</v>
      </c>
      <c r="J98" s="68">
        <f t="shared" si="16"/>
        <v>40</v>
      </c>
      <c r="K98" s="68">
        <f t="shared" si="16"/>
        <v>5.2999999999999989</v>
      </c>
    </row>
    <row r="99" spans="1:11" ht="36" x14ac:dyDescent="0.2">
      <c r="A99" s="62" t="s">
        <v>110</v>
      </c>
      <c r="B99" s="79" t="s">
        <v>155</v>
      </c>
      <c r="C99" s="67" t="s">
        <v>134</v>
      </c>
      <c r="D99" s="67" t="s">
        <v>122</v>
      </c>
      <c r="E99" s="67" t="s">
        <v>76</v>
      </c>
      <c r="F99" s="67" t="s">
        <v>91</v>
      </c>
      <c r="G99" s="67" t="s">
        <v>163</v>
      </c>
      <c r="H99" s="62">
        <v>240</v>
      </c>
      <c r="I99" s="68">
        <f>'Приложение 2'!J99</f>
        <v>148.5</v>
      </c>
      <c r="J99" s="68">
        <f>'Приложение 2'!K99</f>
        <v>40</v>
      </c>
      <c r="K99" s="68">
        <f>'Приложение 2'!L99</f>
        <v>5.2999999999999989</v>
      </c>
    </row>
    <row r="100" spans="1:11" ht="17.25" customHeight="1" x14ac:dyDescent="0.2">
      <c r="A100" s="72" t="s">
        <v>164</v>
      </c>
      <c r="B100" s="79" t="s">
        <v>155</v>
      </c>
      <c r="C100" s="67" t="s">
        <v>134</v>
      </c>
      <c r="D100" s="67" t="s">
        <v>122</v>
      </c>
      <c r="E100" s="67" t="s">
        <v>76</v>
      </c>
      <c r="F100" s="67" t="s">
        <v>91</v>
      </c>
      <c r="G100" s="67" t="s">
        <v>165</v>
      </c>
      <c r="H100" s="62"/>
      <c r="I100" s="68">
        <f t="shared" ref="I100:K101" si="17">I101</f>
        <v>89.1</v>
      </c>
      <c r="J100" s="68">
        <f t="shared" si="17"/>
        <v>7.3</v>
      </c>
      <c r="K100" s="68">
        <f t="shared" si="17"/>
        <v>7</v>
      </c>
    </row>
    <row r="101" spans="1:11" ht="36" x14ac:dyDescent="0.2">
      <c r="A101" s="81" t="s">
        <v>109</v>
      </c>
      <c r="B101" s="79" t="s">
        <v>155</v>
      </c>
      <c r="C101" s="67" t="s">
        <v>134</v>
      </c>
      <c r="D101" s="67" t="s">
        <v>122</v>
      </c>
      <c r="E101" s="67" t="s">
        <v>76</v>
      </c>
      <c r="F101" s="67" t="s">
        <v>91</v>
      </c>
      <c r="G101" s="67" t="s">
        <v>165</v>
      </c>
      <c r="H101" s="62">
        <v>200</v>
      </c>
      <c r="I101" s="68">
        <f t="shared" si="17"/>
        <v>89.1</v>
      </c>
      <c r="J101" s="68">
        <f t="shared" si="17"/>
        <v>7.3</v>
      </c>
      <c r="K101" s="68">
        <f t="shared" si="17"/>
        <v>7</v>
      </c>
    </row>
    <row r="102" spans="1:11" ht="36" x14ac:dyDescent="0.2">
      <c r="A102" s="62" t="s">
        <v>110</v>
      </c>
      <c r="B102" s="79" t="s">
        <v>155</v>
      </c>
      <c r="C102" s="67" t="s">
        <v>134</v>
      </c>
      <c r="D102" s="67" t="s">
        <v>122</v>
      </c>
      <c r="E102" s="67" t="s">
        <v>76</v>
      </c>
      <c r="F102" s="67" t="s">
        <v>91</v>
      </c>
      <c r="G102" s="67" t="s">
        <v>165</v>
      </c>
      <c r="H102" s="62">
        <v>240</v>
      </c>
      <c r="I102" s="68">
        <f>'Приложение 2'!J102</f>
        <v>89.1</v>
      </c>
      <c r="J102" s="68">
        <f>'Приложение 2'!K102</f>
        <v>7.3</v>
      </c>
      <c r="K102" s="68">
        <f>'Приложение 2'!L102</f>
        <v>7</v>
      </c>
    </row>
    <row r="103" spans="1:11" ht="84" x14ac:dyDescent="0.2">
      <c r="A103" s="93" t="s">
        <v>166</v>
      </c>
      <c r="B103" s="67" t="s">
        <v>155</v>
      </c>
      <c r="C103" s="67" t="s">
        <v>134</v>
      </c>
      <c r="D103" s="67" t="s">
        <v>122</v>
      </c>
      <c r="E103" s="67" t="s">
        <v>76</v>
      </c>
      <c r="F103" s="67" t="s">
        <v>91</v>
      </c>
      <c r="G103" s="67" t="s">
        <v>167</v>
      </c>
      <c r="H103" s="62"/>
      <c r="I103" s="68">
        <f t="shared" ref="I103:K104" si="18">I104</f>
        <v>1</v>
      </c>
      <c r="J103" s="68">
        <f t="shared" si="18"/>
        <v>1</v>
      </c>
      <c r="K103" s="68">
        <f t="shared" si="18"/>
        <v>1</v>
      </c>
    </row>
    <row r="104" spans="1:11" ht="36" x14ac:dyDescent="0.2">
      <c r="A104" s="81" t="s">
        <v>109</v>
      </c>
      <c r="B104" s="67" t="s">
        <v>155</v>
      </c>
      <c r="C104" s="67" t="s">
        <v>134</v>
      </c>
      <c r="D104" s="67" t="s">
        <v>122</v>
      </c>
      <c r="E104" s="67" t="s">
        <v>76</v>
      </c>
      <c r="F104" s="67" t="s">
        <v>91</v>
      </c>
      <c r="G104" s="67" t="s">
        <v>167</v>
      </c>
      <c r="H104" s="62">
        <v>200</v>
      </c>
      <c r="I104" s="68">
        <f t="shared" si="18"/>
        <v>1</v>
      </c>
      <c r="J104" s="68">
        <f t="shared" si="18"/>
        <v>1</v>
      </c>
      <c r="K104" s="68">
        <f t="shared" si="18"/>
        <v>1</v>
      </c>
    </row>
    <row r="105" spans="1:11" ht="36" x14ac:dyDescent="0.2">
      <c r="A105" s="62" t="s">
        <v>110</v>
      </c>
      <c r="B105" s="67" t="s">
        <v>155</v>
      </c>
      <c r="C105" s="67" t="s">
        <v>134</v>
      </c>
      <c r="D105" s="67" t="s">
        <v>122</v>
      </c>
      <c r="E105" s="67" t="s">
        <v>76</v>
      </c>
      <c r="F105" s="67" t="s">
        <v>91</v>
      </c>
      <c r="G105" s="67" t="s">
        <v>167</v>
      </c>
      <c r="H105" s="62">
        <v>240</v>
      </c>
      <c r="I105" s="68">
        <f>'Приложение 2'!J105</f>
        <v>1</v>
      </c>
      <c r="J105" s="68">
        <f>'Приложение 2'!K105</f>
        <v>1</v>
      </c>
      <c r="K105" s="68">
        <f>'Приложение 2'!L105</f>
        <v>1</v>
      </c>
    </row>
    <row r="106" spans="1:11" x14ac:dyDescent="0.2">
      <c r="A106" s="65" t="s">
        <v>168</v>
      </c>
      <c r="B106" s="66" t="s">
        <v>169</v>
      </c>
      <c r="C106" s="66"/>
      <c r="D106" s="66"/>
      <c r="E106" s="66"/>
      <c r="F106" s="66"/>
      <c r="G106" s="66"/>
      <c r="H106" s="62"/>
      <c r="I106" s="64">
        <f t="shared" ref="I106:K111" si="19">I107</f>
        <v>1</v>
      </c>
      <c r="J106" s="64">
        <f t="shared" si="19"/>
        <v>1</v>
      </c>
      <c r="K106" s="64">
        <f t="shared" si="19"/>
        <v>1</v>
      </c>
    </row>
    <row r="107" spans="1:11" x14ac:dyDescent="0.2">
      <c r="A107" s="62" t="s">
        <v>170</v>
      </c>
      <c r="B107" s="67" t="s">
        <v>169</v>
      </c>
      <c r="C107" s="67" t="s">
        <v>86</v>
      </c>
      <c r="D107" s="67"/>
      <c r="E107" s="67"/>
      <c r="F107" s="67"/>
      <c r="G107" s="67"/>
      <c r="H107" s="62"/>
      <c r="I107" s="68">
        <f t="shared" si="19"/>
        <v>1</v>
      </c>
      <c r="J107" s="68">
        <f t="shared" si="19"/>
        <v>1</v>
      </c>
      <c r="K107" s="68">
        <f t="shared" si="19"/>
        <v>1</v>
      </c>
    </row>
    <row r="108" spans="1:11" ht="36" x14ac:dyDescent="0.2">
      <c r="A108" s="62" t="s">
        <v>121</v>
      </c>
      <c r="B108" s="67" t="s">
        <v>169</v>
      </c>
      <c r="C108" s="67" t="s">
        <v>86</v>
      </c>
      <c r="D108" s="67" t="s">
        <v>122</v>
      </c>
      <c r="E108" s="67"/>
      <c r="F108" s="67"/>
      <c r="G108" s="67"/>
      <c r="H108" s="62"/>
      <c r="I108" s="68">
        <f t="shared" si="19"/>
        <v>1</v>
      </c>
      <c r="J108" s="68">
        <f t="shared" si="19"/>
        <v>1</v>
      </c>
      <c r="K108" s="68">
        <f t="shared" si="19"/>
        <v>1</v>
      </c>
    </row>
    <row r="109" spans="1:11" ht="48" x14ac:dyDescent="0.2">
      <c r="A109" s="62" t="s">
        <v>123</v>
      </c>
      <c r="B109" s="67" t="s">
        <v>169</v>
      </c>
      <c r="C109" s="67" t="s">
        <v>86</v>
      </c>
      <c r="D109" s="67" t="s">
        <v>122</v>
      </c>
      <c r="E109" s="67" t="s">
        <v>76</v>
      </c>
      <c r="F109" s="67"/>
      <c r="G109" s="67"/>
      <c r="H109" s="62"/>
      <c r="I109" s="68">
        <f t="shared" si="19"/>
        <v>1</v>
      </c>
      <c r="J109" s="68">
        <f t="shared" si="19"/>
        <v>1</v>
      </c>
      <c r="K109" s="68">
        <f t="shared" si="19"/>
        <v>1</v>
      </c>
    </row>
    <row r="110" spans="1:11" ht="120" x14ac:dyDescent="0.2">
      <c r="A110" s="62" t="s">
        <v>171</v>
      </c>
      <c r="B110" s="67" t="s">
        <v>169</v>
      </c>
      <c r="C110" s="67" t="s">
        <v>86</v>
      </c>
      <c r="D110" s="67" t="s">
        <v>122</v>
      </c>
      <c r="E110" s="67" t="s">
        <v>76</v>
      </c>
      <c r="F110" s="67" t="s">
        <v>91</v>
      </c>
      <c r="G110" s="67" t="s">
        <v>172</v>
      </c>
      <c r="H110" s="62"/>
      <c r="I110" s="68">
        <f t="shared" si="19"/>
        <v>1</v>
      </c>
      <c r="J110" s="68">
        <f t="shared" si="19"/>
        <v>1</v>
      </c>
      <c r="K110" s="68">
        <f t="shared" si="19"/>
        <v>1</v>
      </c>
    </row>
    <row r="111" spans="1:11" ht="36" x14ac:dyDescent="0.2">
      <c r="A111" s="81" t="s">
        <v>109</v>
      </c>
      <c r="B111" s="67" t="s">
        <v>169</v>
      </c>
      <c r="C111" s="67" t="s">
        <v>86</v>
      </c>
      <c r="D111" s="67" t="s">
        <v>122</v>
      </c>
      <c r="E111" s="67" t="s">
        <v>76</v>
      </c>
      <c r="F111" s="67" t="s">
        <v>91</v>
      </c>
      <c r="G111" s="67" t="s">
        <v>172</v>
      </c>
      <c r="H111" s="62">
        <v>200</v>
      </c>
      <c r="I111" s="68">
        <f t="shared" si="19"/>
        <v>1</v>
      </c>
      <c r="J111" s="68">
        <f t="shared" si="19"/>
        <v>1</v>
      </c>
      <c r="K111" s="68">
        <f t="shared" si="19"/>
        <v>1</v>
      </c>
    </row>
    <row r="112" spans="1:11" ht="36" x14ac:dyDescent="0.2">
      <c r="A112" s="62" t="s">
        <v>110</v>
      </c>
      <c r="B112" s="67" t="s">
        <v>169</v>
      </c>
      <c r="C112" s="67" t="s">
        <v>86</v>
      </c>
      <c r="D112" s="67" t="s">
        <v>122</v>
      </c>
      <c r="E112" s="67" t="s">
        <v>76</v>
      </c>
      <c r="F112" s="67" t="s">
        <v>91</v>
      </c>
      <c r="G112" s="67" t="s">
        <v>172</v>
      </c>
      <c r="H112" s="62">
        <v>240</v>
      </c>
      <c r="I112" s="68">
        <f>'Приложение 2'!J112</f>
        <v>1</v>
      </c>
      <c r="J112" s="68">
        <f>'Приложение 2'!K112</f>
        <v>1</v>
      </c>
      <c r="K112" s="68">
        <f>'Приложение 2'!L112</f>
        <v>1</v>
      </c>
    </row>
    <row r="113" spans="1:11" x14ac:dyDescent="0.2">
      <c r="A113" s="67" t="s">
        <v>173</v>
      </c>
      <c r="B113" s="96" t="s">
        <v>81</v>
      </c>
      <c r="C113" s="96"/>
      <c r="D113" s="96"/>
      <c r="E113" s="96"/>
      <c r="F113" s="96"/>
      <c r="G113" s="96"/>
      <c r="H113" s="96"/>
      <c r="I113" s="64">
        <f t="shared" ref="I113:K118" si="20">I114</f>
        <v>224.4</v>
      </c>
      <c r="J113" s="64">
        <f t="shared" si="20"/>
        <v>224.4</v>
      </c>
      <c r="K113" s="64">
        <f t="shared" si="20"/>
        <v>224.4</v>
      </c>
    </row>
    <row r="114" spans="1:11" x14ac:dyDescent="0.2">
      <c r="A114" s="97" t="s">
        <v>174</v>
      </c>
      <c r="B114" s="98" t="s">
        <v>81</v>
      </c>
      <c r="C114" s="98" t="s">
        <v>86</v>
      </c>
      <c r="D114" s="98"/>
      <c r="E114" s="98"/>
      <c r="F114" s="98"/>
      <c r="G114" s="98"/>
      <c r="H114" s="98"/>
      <c r="I114" s="68">
        <f t="shared" si="20"/>
        <v>224.4</v>
      </c>
      <c r="J114" s="68">
        <f t="shared" si="20"/>
        <v>224.4</v>
      </c>
      <c r="K114" s="68">
        <f t="shared" si="20"/>
        <v>224.4</v>
      </c>
    </row>
    <row r="115" spans="1:11" ht="36" x14ac:dyDescent="0.2">
      <c r="A115" s="62" t="s">
        <v>121</v>
      </c>
      <c r="B115" s="98" t="s">
        <v>81</v>
      </c>
      <c r="C115" s="98" t="s">
        <v>86</v>
      </c>
      <c r="D115" s="99">
        <v>89</v>
      </c>
      <c r="E115" s="99"/>
      <c r="F115" s="99"/>
      <c r="G115" s="99"/>
      <c r="H115" s="99"/>
      <c r="I115" s="68">
        <f t="shared" si="20"/>
        <v>224.4</v>
      </c>
      <c r="J115" s="68">
        <f t="shared" si="20"/>
        <v>224.4</v>
      </c>
      <c r="K115" s="68">
        <f t="shared" si="20"/>
        <v>224.4</v>
      </c>
    </row>
    <row r="116" spans="1:11" ht="48" x14ac:dyDescent="0.2">
      <c r="A116" s="62" t="s">
        <v>123</v>
      </c>
      <c r="B116" s="98" t="s">
        <v>81</v>
      </c>
      <c r="C116" s="98" t="s">
        <v>86</v>
      </c>
      <c r="D116" s="99" t="s">
        <v>122</v>
      </c>
      <c r="E116" s="99">
        <v>1</v>
      </c>
      <c r="F116" s="99"/>
      <c r="G116" s="99"/>
      <c r="H116" s="99"/>
      <c r="I116" s="68">
        <f t="shared" si="20"/>
        <v>224.4</v>
      </c>
      <c r="J116" s="68">
        <f t="shared" si="20"/>
        <v>224.4</v>
      </c>
      <c r="K116" s="68">
        <f t="shared" si="20"/>
        <v>224.4</v>
      </c>
    </row>
    <row r="117" spans="1:11" ht="25.5" x14ac:dyDescent="0.2">
      <c r="A117" s="100" t="s">
        <v>175</v>
      </c>
      <c r="B117" s="98" t="s">
        <v>81</v>
      </c>
      <c r="C117" s="98" t="s">
        <v>86</v>
      </c>
      <c r="D117" s="99" t="s">
        <v>122</v>
      </c>
      <c r="E117" s="99">
        <v>1</v>
      </c>
      <c r="F117" s="99" t="s">
        <v>91</v>
      </c>
      <c r="G117" s="99" t="s">
        <v>176</v>
      </c>
      <c r="H117" s="99"/>
      <c r="I117" s="68">
        <f t="shared" si="20"/>
        <v>224.4</v>
      </c>
      <c r="J117" s="68">
        <f t="shared" si="20"/>
        <v>224.4</v>
      </c>
      <c r="K117" s="68">
        <f t="shared" si="20"/>
        <v>224.4</v>
      </c>
    </row>
    <row r="118" spans="1:11" ht="25.5" x14ac:dyDescent="0.2">
      <c r="A118" s="100" t="s">
        <v>177</v>
      </c>
      <c r="B118" s="98" t="s">
        <v>81</v>
      </c>
      <c r="C118" s="98" t="s">
        <v>86</v>
      </c>
      <c r="D118" s="99" t="s">
        <v>122</v>
      </c>
      <c r="E118" s="99">
        <v>1</v>
      </c>
      <c r="F118" s="99" t="s">
        <v>91</v>
      </c>
      <c r="G118" s="99" t="s">
        <v>176</v>
      </c>
      <c r="H118" s="99" t="s">
        <v>178</v>
      </c>
      <c r="I118" s="68">
        <f t="shared" si="20"/>
        <v>224.4</v>
      </c>
      <c r="J118" s="68">
        <f t="shared" si="20"/>
        <v>224.4</v>
      </c>
      <c r="K118" s="68">
        <f t="shared" si="20"/>
        <v>224.4</v>
      </c>
    </row>
    <row r="119" spans="1:11" ht="26.25" customHeight="1" x14ac:dyDescent="0.2">
      <c r="A119" s="115" t="s">
        <v>179</v>
      </c>
      <c r="B119" s="98" t="s">
        <v>81</v>
      </c>
      <c r="C119" s="98" t="s">
        <v>86</v>
      </c>
      <c r="D119" s="99" t="s">
        <v>122</v>
      </c>
      <c r="E119" s="99">
        <v>1</v>
      </c>
      <c r="F119" s="99" t="s">
        <v>91</v>
      </c>
      <c r="G119" s="99" t="s">
        <v>176</v>
      </c>
      <c r="H119" s="99" t="s">
        <v>180</v>
      </c>
      <c r="I119" s="68">
        <f>'Приложение 2'!J119</f>
        <v>224.4</v>
      </c>
      <c r="J119" s="68">
        <f>'Приложение 2'!K119</f>
        <v>224.4</v>
      </c>
      <c r="K119" s="68">
        <f>'Приложение 2'!L119</f>
        <v>224.4</v>
      </c>
    </row>
    <row r="120" spans="1:11" x14ac:dyDescent="0.2">
      <c r="A120" s="101" t="s">
        <v>181</v>
      </c>
      <c r="B120" s="102">
        <v>99</v>
      </c>
      <c r="C120" s="102"/>
      <c r="D120" s="102"/>
      <c r="E120" s="102"/>
      <c r="F120" s="102"/>
      <c r="G120" s="102"/>
      <c r="H120" s="102"/>
      <c r="I120" s="103">
        <f t="shared" ref="I120:K125" si="21">I121</f>
        <v>0</v>
      </c>
      <c r="J120" s="103">
        <f t="shared" si="21"/>
        <v>34.25</v>
      </c>
      <c r="K120" s="103">
        <f t="shared" si="21"/>
        <v>69.3</v>
      </c>
    </row>
    <row r="121" spans="1:11" x14ac:dyDescent="0.2">
      <c r="A121" s="104" t="s">
        <v>181</v>
      </c>
      <c r="B121" s="105">
        <v>99</v>
      </c>
      <c r="C121" s="105">
        <v>99</v>
      </c>
      <c r="D121" s="105"/>
      <c r="E121" s="105"/>
      <c r="F121" s="105"/>
      <c r="G121" s="105"/>
      <c r="H121" s="105"/>
      <c r="I121" s="106">
        <f t="shared" si="21"/>
        <v>0</v>
      </c>
      <c r="J121" s="106">
        <f t="shared" si="21"/>
        <v>34.25</v>
      </c>
      <c r="K121" s="106">
        <f t="shared" si="21"/>
        <v>69.3</v>
      </c>
    </row>
    <row r="122" spans="1:11" ht="36" x14ac:dyDescent="0.2">
      <c r="A122" s="62" t="s">
        <v>121</v>
      </c>
      <c r="B122" s="105">
        <v>99</v>
      </c>
      <c r="C122" s="105">
        <v>99</v>
      </c>
      <c r="D122" s="105">
        <v>89</v>
      </c>
      <c r="E122" s="105"/>
      <c r="F122" s="105"/>
      <c r="G122" s="105"/>
      <c r="H122" s="105"/>
      <c r="I122" s="106">
        <f t="shared" si="21"/>
        <v>0</v>
      </c>
      <c r="J122" s="106">
        <f t="shared" si="21"/>
        <v>34.25</v>
      </c>
      <c r="K122" s="106">
        <f t="shared" si="21"/>
        <v>69.3</v>
      </c>
    </row>
    <row r="123" spans="1:11" ht="48" x14ac:dyDescent="0.2">
      <c r="A123" s="62" t="s">
        <v>123</v>
      </c>
      <c r="B123" s="105">
        <v>99</v>
      </c>
      <c r="C123" s="105">
        <v>99</v>
      </c>
      <c r="D123" s="105">
        <v>89</v>
      </c>
      <c r="E123" s="105">
        <v>1</v>
      </c>
      <c r="F123" s="109"/>
      <c r="G123" s="105"/>
      <c r="H123" s="105"/>
      <c r="I123" s="106">
        <f t="shared" si="21"/>
        <v>0</v>
      </c>
      <c r="J123" s="106">
        <f t="shared" si="21"/>
        <v>34.25</v>
      </c>
      <c r="K123" s="106">
        <f t="shared" si="21"/>
        <v>69.3</v>
      </c>
    </row>
    <row r="124" spans="1:11" x14ac:dyDescent="0.2">
      <c r="A124" s="104" t="s">
        <v>181</v>
      </c>
      <c r="B124" s="105">
        <v>99</v>
      </c>
      <c r="C124" s="105">
        <v>99</v>
      </c>
      <c r="D124" s="105">
        <v>89</v>
      </c>
      <c r="E124" s="105">
        <v>1</v>
      </c>
      <c r="F124" s="109" t="s">
        <v>91</v>
      </c>
      <c r="G124" s="105">
        <v>41990</v>
      </c>
      <c r="H124" s="105"/>
      <c r="I124" s="106">
        <f t="shared" si="21"/>
        <v>0</v>
      </c>
      <c r="J124" s="106">
        <f t="shared" si="21"/>
        <v>34.25</v>
      </c>
      <c r="K124" s="106">
        <f t="shared" si="21"/>
        <v>69.3</v>
      </c>
    </row>
    <row r="125" spans="1:11" x14ac:dyDescent="0.2">
      <c r="A125" s="81" t="s">
        <v>112</v>
      </c>
      <c r="B125" s="110">
        <v>99</v>
      </c>
      <c r="C125" s="110">
        <v>99</v>
      </c>
      <c r="D125" s="110">
        <v>89</v>
      </c>
      <c r="E125" s="110">
        <v>1</v>
      </c>
      <c r="F125" s="111" t="s">
        <v>91</v>
      </c>
      <c r="G125" s="110">
        <v>41990</v>
      </c>
      <c r="H125" s="110">
        <v>800</v>
      </c>
      <c r="I125" s="112">
        <f t="shared" si="21"/>
        <v>0</v>
      </c>
      <c r="J125" s="112">
        <f t="shared" si="21"/>
        <v>34.25</v>
      </c>
      <c r="K125" s="112">
        <f t="shared" si="21"/>
        <v>69.3</v>
      </c>
    </row>
    <row r="126" spans="1:11" x14ac:dyDescent="0.2">
      <c r="A126" s="62" t="s">
        <v>131</v>
      </c>
      <c r="B126" s="105">
        <v>99</v>
      </c>
      <c r="C126" s="105">
        <v>99</v>
      </c>
      <c r="D126" s="105">
        <v>89</v>
      </c>
      <c r="E126" s="105">
        <v>1</v>
      </c>
      <c r="F126" s="109" t="s">
        <v>91</v>
      </c>
      <c r="G126" s="105">
        <v>41990</v>
      </c>
      <c r="H126" s="105">
        <v>870</v>
      </c>
      <c r="I126" s="113"/>
      <c r="J126" s="116">
        <f>'Приложение 2'!K126</f>
        <v>34.25</v>
      </c>
      <c r="K126" s="116">
        <f>'Приложение 2'!L126</f>
        <v>69.3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33333333333302" right="0.23611111111111099" top="0.70277777777777795" bottom="1.2208333333333301" header="0.3" footer="0.51180555555555496"/>
  <pageSetup paperSize="9" scale="91" firstPageNumber="0" orientation="portrait" horizontalDpi="300" verticalDpi="300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2"/>
  <sheetViews>
    <sheetView view="pageBreakPreview" zoomScaleNormal="100" workbookViewId="0">
      <selection activeCell="F1" sqref="F1:L1"/>
    </sheetView>
  </sheetViews>
  <sheetFormatPr defaultRowHeight="12.75" x14ac:dyDescent="0.2"/>
  <cols>
    <col min="1" max="1" width="37.5" style="54" customWidth="1"/>
    <col min="2" max="4" width="4.1640625" style="54" customWidth="1"/>
    <col min="5" max="5" width="8.33203125" style="117" customWidth="1"/>
    <col min="6" max="6" width="4.1640625" style="54" customWidth="1"/>
    <col min="7" max="8" width="4.1640625" style="118" customWidth="1"/>
    <col min="9" max="9" width="5.33203125" style="118" customWidth="1"/>
    <col min="10" max="12" width="14" style="54" customWidth="1"/>
    <col min="13" max="1025" width="9" style="55" customWidth="1"/>
  </cols>
  <sheetData>
    <row r="1" spans="1:12" ht="80.25" customHeight="1" x14ac:dyDescent="0.2">
      <c r="A1" s="56"/>
      <c r="B1" s="57"/>
      <c r="C1" s="57"/>
      <c r="D1" s="57"/>
      <c r="E1" s="119"/>
      <c r="F1" s="224" t="s">
        <v>246</v>
      </c>
      <c r="G1" s="224"/>
      <c r="H1" s="224"/>
      <c r="I1" s="224"/>
      <c r="J1" s="224"/>
      <c r="K1" s="224"/>
      <c r="L1" s="224"/>
    </row>
    <row r="2" spans="1:12" ht="15.75" customHeight="1" x14ac:dyDescent="0.2">
      <c r="A2" s="56"/>
      <c r="B2" s="57"/>
      <c r="C2" s="57"/>
      <c r="D2" s="57"/>
      <c r="E2" s="119"/>
      <c r="F2" s="58"/>
      <c r="G2" s="58"/>
      <c r="H2" s="58"/>
      <c r="I2" s="58"/>
      <c r="J2" s="58"/>
      <c r="K2" s="58"/>
      <c r="L2" s="58"/>
    </row>
    <row r="3" spans="1:12" ht="117" customHeight="1" x14ac:dyDescent="0.2">
      <c r="A3" s="225" t="s">
        <v>184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</row>
    <row r="4" spans="1:12" ht="15" customHeight="1" x14ac:dyDescent="0.2">
      <c r="A4" s="59"/>
      <c r="B4" s="59"/>
      <c r="C4" s="59"/>
      <c r="D4" s="59"/>
      <c r="E4" s="59"/>
      <c r="F4" s="226" t="s">
        <v>2</v>
      </c>
      <c r="G4" s="226"/>
      <c r="H4" s="226"/>
      <c r="I4" s="226"/>
      <c r="J4" s="226"/>
      <c r="K4" s="226"/>
      <c r="L4" s="226"/>
    </row>
    <row r="5" spans="1:12" ht="19.899999999999999" customHeight="1" x14ac:dyDescent="0.2">
      <c r="A5" s="227" t="s">
        <v>4</v>
      </c>
      <c r="B5" s="227" t="s">
        <v>74</v>
      </c>
      <c r="C5" s="227"/>
      <c r="D5" s="227"/>
      <c r="E5" s="227"/>
      <c r="F5" s="227" t="s">
        <v>75</v>
      </c>
      <c r="G5" s="227" t="s">
        <v>72</v>
      </c>
      <c r="H5" s="227" t="s">
        <v>73</v>
      </c>
      <c r="I5" s="229" t="s">
        <v>71</v>
      </c>
      <c r="J5" s="227" t="s">
        <v>5</v>
      </c>
      <c r="K5" s="227"/>
      <c r="L5" s="227"/>
    </row>
    <row r="6" spans="1:12" ht="16.350000000000001" customHeight="1" x14ac:dyDescent="0.2">
      <c r="A6" s="227"/>
      <c r="B6" s="227"/>
      <c r="C6" s="227"/>
      <c r="D6" s="227"/>
      <c r="E6" s="227"/>
      <c r="F6" s="227"/>
      <c r="G6" s="227"/>
      <c r="H6" s="227"/>
      <c r="I6" s="229"/>
      <c r="J6" s="60" t="s">
        <v>6</v>
      </c>
      <c r="K6" s="60" t="s">
        <v>7</v>
      </c>
      <c r="L6" s="60" t="s">
        <v>8</v>
      </c>
    </row>
    <row r="7" spans="1:12" ht="14.45" customHeight="1" x14ac:dyDescent="0.2">
      <c r="A7" s="61" t="s">
        <v>76</v>
      </c>
      <c r="B7" s="61">
        <v>2</v>
      </c>
      <c r="C7" s="61">
        <v>3</v>
      </c>
      <c r="D7" s="61">
        <v>4</v>
      </c>
      <c r="E7" s="61">
        <v>5</v>
      </c>
      <c r="F7" s="61">
        <v>6</v>
      </c>
      <c r="G7" s="120" t="s">
        <v>78</v>
      </c>
      <c r="H7" s="120" t="s">
        <v>79</v>
      </c>
      <c r="I7" s="120" t="s">
        <v>80</v>
      </c>
      <c r="J7" s="61" t="s">
        <v>81</v>
      </c>
      <c r="K7" s="61" t="s">
        <v>82</v>
      </c>
      <c r="L7" s="61" t="s">
        <v>83</v>
      </c>
    </row>
    <row r="8" spans="1:12" ht="14.45" customHeight="1" x14ac:dyDescent="0.2">
      <c r="A8" s="62" t="s">
        <v>84</v>
      </c>
      <c r="B8" s="62"/>
      <c r="C8" s="62"/>
      <c r="D8" s="62"/>
      <c r="E8" s="63"/>
      <c r="F8" s="62"/>
      <c r="G8" s="67"/>
      <c r="H8" s="67"/>
      <c r="I8" s="67"/>
      <c r="J8" s="64">
        <f>J17+J63+J9</f>
        <v>2441.54</v>
      </c>
      <c r="K8" s="64">
        <f t="shared" ref="K8:L8" si="0">K17+K63+K9</f>
        <v>2480.9499999999998</v>
      </c>
      <c r="L8" s="64">
        <f t="shared" si="0"/>
        <v>2499</v>
      </c>
    </row>
    <row r="9" spans="1:12" s="55" customFormat="1" ht="94.5" customHeight="1" x14ac:dyDescent="0.2">
      <c r="A9" s="62" t="s">
        <v>146</v>
      </c>
      <c r="B9" s="216">
        <v>13</v>
      </c>
      <c r="C9" s="216"/>
      <c r="D9" s="216"/>
      <c r="E9" s="217"/>
      <c r="F9" s="62"/>
      <c r="G9" s="67"/>
      <c r="H9" s="67"/>
      <c r="I9" s="67"/>
      <c r="J9" s="68">
        <f t="shared" ref="J9:J15" si="1">J10</f>
        <v>519.29999999999995</v>
      </c>
      <c r="K9" s="68">
        <f t="shared" ref="K9:L15" si="2">K10</f>
        <v>989</v>
      </c>
      <c r="L9" s="68">
        <f t="shared" si="2"/>
        <v>989</v>
      </c>
    </row>
    <row r="10" spans="1:12" s="55" customFormat="1" ht="94.5" customHeight="1" x14ac:dyDescent="0.2">
      <c r="A10" s="62" t="s">
        <v>241</v>
      </c>
      <c r="B10" s="216">
        <v>13</v>
      </c>
      <c r="C10" s="216">
        <v>0</v>
      </c>
      <c r="D10" s="216" t="s">
        <v>242</v>
      </c>
      <c r="E10" s="217"/>
      <c r="F10" s="62"/>
      <c r="G10" s="67"/>
      <c r="H10" s="67"/>
      <c r="I10" s="67"/>
      <c r="J10" s="68">
        <f t="shared" si="1"/>
        <v>519.29999999999995</v>
      </c>
      <c r="K10" s="68">
        <f t="shared" si="2"/>
        <v>989</v>
      </c>
      <c r="L10" s="68">
        <f t="shared" si="2"/>
        <v>989</v>
      </c>
    </row>
    <row r="11" spans="1:12" s="55" customFormat="1" ht="94.5" customHeight="1" x14ac:dyDescent="0.2">
      <c r="A11" s="62" t="s">
        <v>149</v>
      </c>
      <c r="B11" s="216">
        <v>13</v>
      </c>
      <c r="C11" s="216">
        <v>0</v>
      </c>
      <c r="D11" s="216" t="s">
        <v>242</v>
      </c>
      <c r="E11" s="217">
        <v>44102</v>
      </c>
      <c r="F11" s="62"/>
      <c r="G11" s="67"/>
      <c r="H11" s="67"/>
      <c r="I11" s="67"/>
      <c r="J11" s="68">
        <f t="shared" si="1"/>
        <v>519.29999999999995</v>
      </c>
      <c r="K11" s="68">
        <f t="shared" si="2"/>
        <v>989</v>
      </c>
      <c r="L11" s="68">
        <f t="shared" si="2"/>
        <v>989</v>
      </c>
    </row>
    <row r="12" spans="1:12" s="55" customFormat="1" ht="39" customHeight="1" x14ac:dyDescent="0.2">
      <c r="A12" s="216" t="s">
        <v>109</v>
      </c>
      <c r="B12" s="216">
        <v>13</v>
      </c>
      <c r="C12" s="216">
        <v>0</v>
      </c>
      <c r="D12" s="216" t="s">
        <v>242</v>
      </c>
      <c r="E12" s="217">
        <v>44102</v>
      </c>
      <c r="F12" s="216">
        <v>200</v>
      </c>
      <c r="G12" s="218"/>
      <c r="H12" s="218"/>
      <c r="I12" s="218"/>
      <c r="J12" s="68">
        <f t="shared" si="1"/>
        <v>519.29999999999995</v>
      </c>
      <c r="K12" s="68">
        <f t="shared" si="2"/>
        <v>989</v>
      </c>
      <c r="L12" s="68">
        <f t="shared" si="2"/>
        <v>989</v>
      </c>
    </row>
    <row r="13" spans="1:12" s="55" customFormat="1" ht="34.5" customHeight="1" x14ac:dyDescent="0.2">
      <c r="A13" s="216" t="s">
        <v>110</v>
      </c>
      <c r="B13" s="216">
        <v>13</v>
      </c>
      <c r="C13" s="216">
        <v>0</v>
      </c>
      <c r="D13" s="216" t="s">
        <v>242</v>
      </c>
      <c r="E13" s="217">
        <v>44102</v>
      </c>
      <c r="F13" s="216">
        <v>240</v>
      </c>
      <c r="G13" s="218"/>
      <c r="H13" s="218"/>
      <c r="I13" s="218"/>
      <c r="J13" s="68">
        <f t="shared" si="1"/>
        <v>519.29999999999995</v>
      </c>
      <c r="K13" s="68">
        <f t="shared" si="2"/>
        <v>989</v>
      </c>
      <c r="L13" s="68">
        <f t="shared" si="2"/>
        <v>989</v>
      </c>
    </row>
    <row r="14" spans="1:12" s="55" customFormat="1" ht="14.45" customHeight="1" x14ac:dyDescent="0.2">
      <c r="A14" s="216" t="s">
        <v>143</v>
      </c>
      <c r="B14" s="216">
        <v>13</v>
      </c>
      <c r="C14" s="216">
        <v>0</v>
      </c>
      <c r="D14" s="216" t="s">
        <v>242</v>
      </c>
      <c r="E14" s="217">
        <v>44102</v>
      </c>
      <c r="F14" s="216">
        <v>240</v>
      </c>
      <c r="G14" s="218" t="s">
        <v>101</v>
      </c>
      <c r="H14" s="218"/>
      <c r="I14" s="218"/>
      <c r="J14" s="68">
        <f t="shared" si="1"/>
        <v>519.29999999999995</v>
      </c>
      <c r="K14" s="68">
        <f t="shared" si="2"/>
        <v>989</v>
      </c>
      <c r="L14" s="68">
        <f t="shared" si="2"/>
        <v>989</v>
      </c>
    </row>
    <row r="15" spans="1:12" s="55" customFormat="1" ht="14.45" customHeight="1" x14ac:dyDescent="0.2">
      <c r="A15" s="216" t="s">
        <v>144</v>
      </c>
      <c r="B15" s="216">
        <v>13</v>
      </c>
      <c r="C15" s="216">
        <v>0</v>
      </c>
      <c r="D15" s="216" t="s">
        <v>242</v>
      </c>
      <c r="E15" s="217">
        <v>44102</v>
      </c>
      <c r="F15" s="216">
        <v>240</v>
      </c>
      <c r="G15" s="218" t="s">
        <v>101</v>
      </c>
      <c r="H15" s="218" t="s">
        <v>145</v>
      </c>
      <c r="I15" s="218"/>
      <c r="J15" s="68">
        <f t="shared" si="1"/>
        <v>519.29999999999995</v>
      </c>
      <c r="K15" s="68">
        <f t="shared" si="2"/>
        <v>989</v>
      </c>
      <c r="L15" s="68">
        <f t="shared" si="2"/>
        <v>989</v>
      </c>
    </row>
    <row r="16" spans="1:12" s="55" customFormat="1" ht="43.5" customHeight="1" x14ac:dyDescent="0.2">
      <c r="A16" s="216" t="s">
        <v>185</v>
      </c>
      <c r="B16" s="216">
        <v>13</v>
      </c>
      <c r="C16" s="216">
        <v>0</v>
      </c>
      <c r="D16" s="216" t="s">
        <v>242</v>
      </c>
      <c r="E16" s="217">
        <v>44102</v>
      </c>
      <c r="F16" s="216">
        <v>240</v>
      </c>
      <c r="G16" s="218" t="s">
        <v>101</v>
      </c>
      <c r="H16" s="218" t="s">
        <v>145</v>
      </c>
      <c r="I16" s="218" t="s">
        <v>240</v>
      </c>
      <c r="J16" s="68">
        <f>'Приложение 2'!J77</f>
        <v>519.29999999999995</v>
      </c>
      <c r="K16" s="68">
        <f>'Приложение 2'!K77</f>
        <v>989</v>
      </c>
      <c r="L16" s="68">
        <f>'Приложение 2'!L77</f>
        <v>989</v>
      </c>
    </row>
    <row r="17" spans="1:12" ht="63" customHeight="1" x14ac:dyDescent="0.2">
      <c r="A17" s="62" t="s">
        <v>89</v>
      </c>
      <c r="B17" s="67">
        <v>65</v>
      </c>
      <c r="C17" s="67"/>
      <c r="D17" s="67"/>
      <c r="E17" s="121"/>
      <c r="F17" s="67"/>
      <c r="G17" s="67"/>
      <c r="H17" s="67"/>
      <c r="I17" s="67"/>
      <c r="J17" s="68">
        <f>J18+J32</f>
        <v>1303.2</v>
      </c>
      <c r="K17" s="68">
        <f>K18+K32</f>
        <v>1051.5999999999999</v>
      </c>
      <c r="L17" s="68">
        <f>L18+L32</f>
        <v>1065.3</v>
      </c>
    </row>
    <row r="18" spans="1:12" ht="36" x14ac:dyDescent="0.2">
      <c r="A18" s="62" t="s">
        <v>90</v>
      </c>
      <c r="B18" s="67">
        <v>65</v>
      </c>
      <c r="C18" s="67" t="s">
        <v>76</v>
      </c>
      <c r="D18" s="67" t="s">
        <v>91</v>
      </c>
      <c r="E18" s="121"/>
      <c r="F18" s="67"/>
      <c r="G18" s="67"/>
      <c r="H18" s="67"/>
      <c r="I18" s="67"/>
      <c r="J18" s="68">
        <f>J19+J25</f>
        <v>381.2</v>
      </c>
      <c r="K18" s="68">
        <f t="shared" ref="K18:L23" si="3">K19</f>
        <v>331.2</v>
      </c>
      <c r="L18" s="68">
        <f t="shared" si="3"/>
        <v>331.2</v>
      </c>
    </row>
    <row r="19" spans="1:12" ht="24" x14ac:dyDescent="0.2">
      <c r="A19" s="62" t="s">
        <v>92</v>
      </c>
      <c r="B19" s="67">
        <v>65</v>
      </c>
      <c r="C19" s="67" t="s">
        <v>76</v>
      </c>
      <c r="D19" s="67" t="s">
        <v>91</v>
      </c>
      <c r="E19" s="121">
        <v>41150</v>
      </c>
      <c r="F19" s="67"/>
      <c r="G19" s="67"/>
      <c r="H19" s="67"/>
      <c r="I19" s="67"/>
      <c r="J19" s="68">
        <f>J20</f>
        <v>231.2</v>
      </c>
      <c r="K19" s="68">
        <f t="shared" si="3"/>
        <v>331.2</v>
      </c>
      <c r="L19" s="68">
        <f t="shared" si="3"/>
        <v>331.2</v>
      </c>
    </row>
    <row r="20" spans="1:12" ht="72" x14ac:dyDescent="0.2">
      <c r="A20" s="62" t="s">
        <v>93</v>
      </c>
      <c r="B20" s="67">
        <v>65</v>
      </c>
      <c r="C20" s="67" t="s">
        <v>76</v>
      </c>
      <c r="D20" s="67" t="s">
        <v>91</v>
      </c>
      <c r="E20" s="121">
        <v>41150</v>
      </c>
      <c r="F20" s="67">
        <v>100</v>
      </c>
      <c r="G20" s="67"/>
      <c r="H20" s="67"/>
      <c r="I20" s="67"/>
      <c r="J20" s="68">
        <f>J21</f>
        <v>231.2</v>
      </c>
      <c r="K20" s="68">
        <f t="shared" si="3"/>
        <v>331.2</v>
      </c>
      <c r="L20" s="68">
        <f t="shared" si="3"/>
        <v>331.2</v>
      </c>
    </row>
    <row r="21" spans="1:12" ht="36" x14ac:dyDescent="0.2">
      <c r="A21" s="62" t="s">
        <v>94</v>
      </c>
      <c r="B21" s="67">
        <v>65</v>
      </c>
      <c r="C21" s="67" t="s">
        <v>76</v>
      </c>
      <c r="D21" s="67" t="s">
        <v>91</v>
      </c>
      <c r="E21" s="121">
        <v>41150</v>
      </c>
      <c r="F21" s="67">
        <v>120</v>
      </c>
      <c r="G21" s="67"/>
      <c r="H21" s="67"/>
      <c r="I21" s="67"/>
      <c r="J21" s="68">
        <f>J22</f>
        <v>231.2</v>
      </c>
      <c r="K21" s="68">
        <f t="shared" si="3"/>
        <v>331.2</v>
      </c>
      <c r="L21" s="68">
        <f t="shared" si="3"/>
        <v>331.2</v>
      </c>
    </row>
    <row r="22" spans="1:12" x14ac:dyDescent="0.2">
      <c r="A22" s="62" t="s">
        <v>85</v>
      </c>
      <c r="B22" s="67">
        <v>65</v>
      </c>
      <c r="C22" s="67" t="s">
        <v>76</v>
      </c>
      <c r="D22" s="67" t="s">
        <v>91</v>
      </c>
      <c r="E22" s="121">
        <v>41150</v>
      </c>
      <c r="F22" s="67">
        <v>120</v>
      </c>
      <c r="G22" s="67" t="s">
        <v>86</v>
      </c>
      <c r="H22" s="67"/>
      <c r="I22" s="67"/>
      <c r="J22" s="68">
        <f>J23</f>
        <v>231.2</v>
      </c>
      <c r="K22" s="68">
        <f t="shared" si="3"/>
        <v>331.2</v>
      </c>
      <c r="L22" s="68">
        <f t="shared" si="3"/>
        <v>331.2</v>
      </c>
    </row>
    <row r="23" spans="1:12" ht="36.75" customHeight="1" x14ac:dyDescent="0.2">
      <c r="A23" s="62" t="s">
        <v>87</v>
      </c>
      <c r="B23" s="67">
        <v>65</v>
      </c>
      <c r="C23" s="67" t="s">
        <v>76</v>
      </c>
      <c r="D23" s="67" t="s">
        <v>91</v>
      </c>
      <c r="E23" s="121">
        <v>41150</v>
      </c>
      <c r="F23" s="67">
        <v>120</v>
      </c>
      <c r="G23" s="67" t="s">
        <v>86</v>
      </c>
      <c r="H23" s="67" t="s">
        <v>88</v>
      </c>
      <c r="I23" s="67"/>
      <c r="J23" s="68">
        <f>J24</f>
        <v>231.2</v>
      </c>
      <c r="K23" s="68">
        <f t="shared" si="3"/>
        <v>331.2</v>
      </c>
      <c r="L23" s="68">
        <f t="shared" si="3"/>
        <v>331.2</v>
      </c>
    </row>
    <row r="24" spans="1:12" ht="36" x14ac:dyDescent="0.2">
      <c r="A24" s="62" t="s">
        <v>185</v>
      </c>
      <c r="B24" s="67">
        <v>65</v>
      </c>
      <c r="C24" s="67" t="s">
        <v>76</v>
      </c>
      <c r="D24" s="67" t="s">
        <v>91</v>
      </c>
      <c r="E24" s="121">
        <v>41150</v>
      </c>
      <c r="F24" s="67">
        <v>120</v>
      </c>
      <c r="G24" s="67" t="s">
        <v>86</v>
      </c>
      <c r="H24" s="67" t="s">
        <v>88</v>
      </c>
      <c r="I24" s="67" t="s">
        <v>240</v>
      </c>
      <c r="J24" s="68">
        <f>'Приложение 2'!J14</f>
        <v>231.2</v>
      </c>
      <c r="K24" s="68">
        <f>'Приложение 2'!K14</f>
        <v>331.2</v>
      </c>
      <c r="L24" s="68">
        <f>'Приложение 2'!L14</f>
        <v>331.2</v>
      </c>
    </row>
    <row r="25" spans="1:12" ht="24" x14ac:dyDescent="0.2">
      <c r="A25" s="62" t="s">
        <v>96</v>
      </c>
      <c r="B25" s="67" t="s">
        <v>97</v>
      </c>
      <c r="C25" s="67" t="s">
        <v>76</v>
      </c>
      <c r="D25" s="67" t="s">
        <v>91</v>
      </c>
      <c r="E25" s="67" t="s">
        <v>98</v>
      </c>
      <c r="F25" s="62"/>
      <c r="G25" s="67"/>
      <c r="H25" s="67"/>
      <c r="I25" s="67"/>
      <c r="J25" s="68">
        <f t="shared" ref="J25:J30" si="4">J26</f>
        <v>150</v>
      </c>
      <c r="K25" s="68"/>
      <c r="L25" s="68"/>
    </row>
    <row r="26" spans="1:12" ht="60" x14ac:dyDescent="0.2">
      <c r="A26" s="72" t="s">
        <v>99</v>
      </c>
      <c r="B26" s="67" t="s">
        <v>97</v>
      </c>
      <c r="C26" s="67" t="s">
        <v>76</v>
      </c>
      <c r="D26" s="67" t="s">
        <v>91</v>
      </c>
      <c r="E26" s="67" t="s">
        <v>98</v>
      </c>
      <c r="F26" s="62"/>
      <c r="G26" s="67"/>
      <c r="H26" s="67"/>
      <c r="I26" s="67"/>
      <c r="J26" s="68">
        <f t="shared" si="4"/>
        <v>150</v>
      </c>
      <c r="K26" s="68"/>
      <c r="L26" s="68"/>
    </row>
    <row r="27" spans="1:12" ht="72" x14ac:dyDescent="0.2">
      <c r="A27" s="62" t="s">
        <v>93</v>
      </c>
      <c r="B27" s="67" t="s">
        <v>97</v>
      </c>
      <c r="C27" s="67" t="s">
        <v>76</v>
      </c>
      <c r="D27" s="67" t="s">
        <v>91</v>
      </c>
      <c r="E27" s="67" t="s">
        <v>98</v>
      </c>
      <c r="F27" s="62">
        <v>100</v>
      </c>
      <c r="G27" s="67"/>
      <c r="H27" s="67"/>
      <c r="I27" s="67"/>
      <c r="J27" s="68">
        <f t="shared" si="4"/>
        <v>150</v>
      </c>
      <c r="K27" s="68"/>
      <c r="L27" s="68"/>
    </row>
    <row r="28" spans="1:12" ht="36" x14ac:dyDescent="0.2">
      <c r="A28" s="62" t="s">
        <v>94</v>
      </c>
      <c r="B28" s="67" t="s">
        <v>97</v>
      </c>
      <c r="C28" s="67" t="s">
        <v>76</v>
      </c>
      <c r="D28" s="67" t="s">
        <v>91</v>
      </c>
      <c r="E28" s="67" t="s">
        <v>98</v>
      </c>
      <c r="F28" s="62">
        <v>120</v>
      </c>
      <c r="G28" s="67"/>
      <c r="H28" s="67"/>
      <c r="I28" s="67"/>
      <c r="J28" s="68">
        <f t="shared" si="4"/>
        <v>150</v>
      </c>
      <c r="K28" s="68"/>
      <c r="L28" s="68"/>
    </row>
    <row r="29" spans="1:12" x14ac:dyDescent="0.2">
      <c r="A29" s="62" t="s">
        <v>85</v>
      </c>
      <c r="B29" s="67" t="s">
        <v>97</v>
      </c>
      <c r="C29" s="67" t="s">
        <v>76</v>
      </c>
      <c r="D29" s="67" t="s">
        <v>91</v>
      </c>
      <c r="E29" s="67" t="s">
        <v>98</v>
      </c>
      <c r="F29" s="62">
        <v>120</v>
      </c>
      <c r="G29" s="67" t="s">
        <v>86</v>
      </c>
      <c r="H29" s="67"/>
      <c r="I29" s="67"/>
      <c r="J29" s="68">
        <f t="shared" si="4"/>
        <v>150</v>
      </c>
      <c r="K29" s="68"/>
      <c r="L29" s="68"/>
    </row>
    <row r="30" spans="1:12" ht="48" x14ac:dyDescent="0.2">
      <c r="A30" s="62" t="s">
        <v>87</v>
      </c>
      <c r="B30" s="67" t="s">
        <v>97</v>
      </c>
      <c r="C30" s="67" t="s">
        <v>76</v>
      </c>
      <c r="D30" s="67" t="s">
        <v>91</v>
      </c>
      <c r="E30" s="67" t="s">
        <v>98</v>
      </c>
      <c r="F30" s="62">
        <v>120</v>
      </c>
      <c r="G30" s="67" t="s">
        <v>86</v>
      </c>
      <c r="H30" s="67" t="s">
        <v>88</v>
      </c>
      <c r="I30" s="67"/>
      <c r="J30" s="68">
        <f t="shared" si="4"/>
        <v>150</v>
      </c>
      <c r="K30" s="68"/>
      <c r="L30" s="68"/>
    </row>
    <row r="31" spans="1:12" ht="36" x14ac:dyDescent="0.2">
      <c r="A31" s="62" t="s">
        <v>186</v>
      </c>
      <c r="B31" s="67" t="s">
        <v>97</v>
      </c>
      <c r="C31" s="67" t="s">
        <v>76</v>
      </c>
      <c r="D31" s="67" t="s">
        <v>91</v>
      </c>
      <c r="E31" s="67" t="s">
        <v>98</v>
      </c>
      <c r="F31" s="62">
        <v>120</v>
      </c>
      <c r="G31" s="67" t="s">
        <v>86</v>
      </c>
      <c r="H31" s="67" t="s">
        <v>88</v>
      </c>
      <c r="I31" s="67" t="s">
        <v>240</v>
      </c>
      <c r="J31" s="68">
        <f>'Приложение 2'!J18</f>
        <v>150</v>
      </c>
      <c r="K31" s="68"/>
      <c r="L31" s="68"/>
    </row>
    <row r="32" spans="1:12" ht="60" x14ac:dyDescent="0.2">
      <c r="A32" s="62" t="s">
        <v>103</v>
      </c>
      <c r="B32" s="67" t="s">
        <v>97</v>
      </c>
      <c r="C32" s="67" t="s">
        <v>10</v>
      </c>
      <c r="D32" s="67"/>
      <c r="E32" s="121"/>
      <c r="F32" s="62"/>
      <c r="G32" s="67"/>
      <c r="H32" s="67"/>
      <c r="I32" s="67"/>
      <c r="J32" s="68">
        <f>J33+J39+J57+J50</f>
        <v>922</v>
      </c>
      <c r="K32" s="68">
        <f>K33+K39+K57</f>
        <v>720.4</v>
      </c>
      <c r="L32" s="68">
        <f>L33+L39+L57</f>
        <v>734.09999999999991</v>
      </c>
    </row>
    <row r="33" spans="1:12" ht="36" x14ac:dyDescent="0.2">
      <c r="A33" s="62" t="s">
        <v>104</v>
      </c>
      <c r="B33" s="67" t="s">
        <v>97</v>
      </c>
      <c r="C33" s="67" t="s">
        <v>10</v>
      </c>
      <c r="D33" s="67" t="s">
        <v>91</v>
      </c>
      <c r="E33" s="121" t="s">
        <v>105</v>
      </c>
      <c r="F33" s="62"/>
      <c r="G33" s="67"/>
      <c r="H33" s="67"/>
      <c r="I33" s="67"/>
      <c r="J33" s="68">
        <f t="shared" ref="J33:L37" si="5">J34</f>
        <v>508.6</v>
      </c>
      <c r="K33" s="68">
        <f t="shared" si="5"/>
        <v>445.7</v>
      </c>
      <c r="L33" s="68">
        <f t="shared" si="5"/>
        <v>462.9</v>
      </c>
    </row>
    <row r="34" spans="1:12" ht="72" x14ac:dyDescent="0.2">
      <c r="A34" s="62" t="s">
        <v>93</v>
      </c>
      <c r="B34" s="67" t="s">
        <v>97</v>
      </c>
      <c r="C34" s="67" t="s">
        <v>10</v>
      </c>
      <c r="D34" s="67" t="s">
        <v>91</v>
      </c>
      <c r="E34" s="121" t="s">
        <v>105</v>
      </c>
      <c r="F34" s="62">
        <v>100</v>
      </c>
      <c r="G34" s="67"/>
      <c r="H34" s="67"/>
      <c r="I34" s="67"/>
      <c r="J34" s="68">
        <f t="shared" si="5"/>
        <v>508.6</v>
      </c>
      <c r="K34" s="68">
        <f t="shared" si="5"/>
        <v>445.7</v>
      </c>
      <c r="L34" s="68">
        <f t="shared" si="5"/>
        <v>462.9</v>
      </c>
    </row>
    <row r="35" spans="1:12" ht="36" x14ac:dyDescent="0.2">
      <c r="A35" s="62" t="s">
        <v>94</v>
      </c>
      <c r="B35" s="67" t="s">
        <v>97</v>
      </c>
      <c r="C35" s="67" t="s">
        <v>10</v>
      </c>
      <c r="D35" s="67" t="s">
        <v>91</v>
      </c>
      <c r="E35" s="121" t="s">
        <v>105</v>
      </c>
      <c r="F35" s="62">
        <v>120</v>
      </c>
      <c r="G35" s="67"/>
      <c r="H35" s="67"/>
      <c r="I35" s="67"/>
      <c r="J35" s="68">
        <f t="shared" si="5"/>
        <v>508.6</v>
      </c>
      <c r="K35" s="68">
        <f t="shared" si="5"/>
        <v>445.7</v>
      </c>
      <c r="L35" s="68">
        <f t="shared" si="5"/>
        <v>462.9</v>
      </c>
    </row>
    <row r="36" spans="1:12" x14ac:dyDescent="0.2">
      <c r="A36" s="62" t="s">
        <v>85</v>
      </c>
      <c r="B36" s="67" t="s">
        <v>97</v>
      </c>
      <c r="C36" s="67" t="s">
        <v>10</v>
      </c>
      <c r="D36" s="67" t="s">
        <v>91</v>
      </c>
      <c r="E36" s="121" t="s">
        <v>105</v>
      </c>
      <c r="F36" s="62">
        <v>120</v>
      </c>
      <c r="G36" s="67" t="s">
        <v>86</v>
      </c>
      <c r="H36" s="67"/>
      <c r="I36" s="67"/>
      <c r="J36" s="68">
        <f t="shared" si="5"/>
        <v>508.6</v>
      </c>
      <c r="K36" s="68">
        <f t="shared" si="5"/>
        <v>445.7</v>
      </c>
      <c r="L36" s="68">
        <f t="shared" si="5"/>
        <v>462.9</v>
      </c>
    </row>
    <row r="37" spans="1:12" ht="61.5" customHeight="1" x14ac:dyDescent="0.2">
      <c r="A37" s="62" t="s">
        <v>100</v>
      </c>
      <c r="B37" s="67" t="s">
        <v>97</v>
      </c>
      <c r="C37" s="67" t="s">
        <v>10</v>
      </c>
      <c r="D37" s="67" t="s">
        <v>91</v>
      </c>
      <c r="E37" s="121" t="s">
        <v>105</v>
      </c>
      <c r="F37" s="62">
        <v>120</v>
      </c>
      <c r="G37" s="67" t="s">
        <v>86</v>
      </c>
      <c r="H37" s="67" t="s">
        <v>101</v>
      </c>
      <c r="I37" s="67"/>
      <c r="J37" s="68">
        <f t="shared" si="5"/>
        <v>508.6</v>
      </c>
      <c r="K37" s="68">
        <f t="shared" si="5"/>
        <v>445.7</v>
      </c>
      <c r="L37" s="68">
        <f t="shared" si="5"/>
        <v>462.9</v>
      </c>
    </row>
    <row r="38" spans="1:12" ht="36" x14ac:dyDescent="0.2">
      <c r="A38" s="62" t="s">
        <v>185</v>
      </c>
      <c r="B38" s="67" t="s">
        <v>97</v>
      </c>
      <c r="C38" s="67" t="s">
        <v>10</v>
      </c>
      <c r="D38" s="67" t="s">
        <v>91</v>
      </c>
      <c r="E38" s="121" t="s">
        <v>105</v>
      </c>
      <c r="F38" s="62">
        <v>120</v>
      </c>
      <c r="G38" s="67" t="s">
        <v>86</v>
      </c>
      <c r="H38" s="67" t="s">
        <v>101</v>
      </c>
      <c r="I38" s="67" t="s">
        <v>240</v>
      </c>
      <c r="J38" s="68">
        <f>'Приложение 2'!J24</f>
        <v>508.6</v>
      </c>
      <c r="K38" s="68">
        <f>'Приложение 2'!K24</f>
        <v>445.7</v>
      </c>
      <c r="L38" s="68">
        <f>'Приложение 2'!L24</f>
        <v>462.9</v>
      </c>
    </row>
    <row r="39" spans="1:12" ht="24" x14ac:dyDescent="0.2">
      <c r="A39" s="62" t="s">
        <v>107</v>
      </c>
      <c r="B39" s="67" t="s">
        <v>97</v>
      </c>
      <c r="C39" s="67" t="s">
        <v>10</v>
      </c>
      <c r="D39" s="67" t="s">
        <v>91</v>
      </c>
      <c r="E39" s="121" t="s">
        <v>108</v>
      </c>
      <c r="F39" s="62"/>
      <c r="G39" s="67"/>
      <c r="H39" s="67"/>
      <c r="I39" s="67"/>
      <c r="J39" s="68">
        <f>J40+J45</f>
        <v>312.2</v>
      </c>
      <c r="K39" s="68">
        <f>K40+K45</f>
        <v>274.2</v>
      </c>
      <c r="L39" s="68">
        <f>L40+L45</f>
        <v>270.7</v>
      </c>
    </row>
    <row r="40" spans="1:12" ht="36" x14ac:dyDescent="0.2">
      <c r="A40" s="62" t="s">
        <v>109</v>
      </c>
      <c r="B40" s="67" t="s">
        <v>97</v>
      </c>
      <c r="C40" s="67" t="s">
        <v>10</v>
      </c>
      <c r="D40" s="67" t="s">
        <v>91</v>
      </c>
      <c r="E40" s="121" t="s">
        <v>108</v>
      </c>
      <c r="F40" s="62">
        <v>200</v>
      </c>
      <c r="G40" s="67"/>
      <c r="H40" s="67"/>
      <c r="I40" s="67"/>
      <c r="J40" s="68">
        <f t="shared" ref="J40:L43" si="6">J41</f>
        <v>142.19999999999999</v>
      </c>
      <c r="K40" s="68">
        <f t="shared" si="6"/>
        <v>148.19999999999999</v>
      </c>
      <c r="L40" s="68">
        <f t="shared" si="6"/>
        <v>143.19999999999999</v>
      </c>
    </row>
    <row r="41" spans="1:12" ht="36" x14ac:dyDescent="0.2">
      <c r="A41" s="62" t="s">
        <v>110</v>
      </c>
      <c r="B41" s="67" t="s">
        <v>97</v>
      </c>
      <c r="C41" s="67" t="s">
        <v>10</v>
      </c>
      <c r="D41" s="67" t="s">
        <v>91</v>
      </c>
      <c r="E41" s="121" t="s">
        <v>108</v>
      </c>
      <c r="F41" s="62">
        <v>240</v>
      </c>
      <c r="G41" s="67"/>
      <c r="H41" s="67"/>
      <c r="I41" s="67"/>
      <c r="J41" s="68">
        <f t="shared" si="6"/>
        <v>142.19999999999999</v>
      </c>
      <c r="K41" s="68">
        <f t="shared" si="6"/>
        <v>148.19999999999999</v>
      </c>
      <c r="L41" s="68">
        <f t="shared" si="6"/>
        <v>143.19999999999999</v>
      </c>
    </row>
    <row r="42" spans="1:12" x14ac:dyDescent="0.2">
      <c r="A42" s="62" t="s">
        <v>85</v>
      </c>
      <c r="B42" s="67" t="s">
        <v>97</v>
      </c>
      <c r="C42" s="67" t="s">
        <v>10</v>
      </c>
      <c r="D42" s="67" t="s">
        <v>91</v>
      </c>
      <c r="E42" s="121" t="s">
        <v>108</v>
      </c>
      <c r="F42" s="62">
        <v>240</v>
      </c>
      <c r="G42" s="67" t="s">
        <v>86</v>
      </c>
      <c r="H42" s="67"/>
      <c r="I42" s="67"/>
      <c r="J42" s="68">
        <f t="shared" si="6"/>
        <v>142.19999999999999</v>
      </c>
      <c r="K42" s="68">
        <f t="shared" si="6"/>
        <v>148.19999999999999</v>
      </c>
      <c r="L42" s="68">
        <f t="shared" si="6"/>
        <v>143.19999999999999</v>
      </c>
    </row>
    <row r="43" spans="1:12" ht="61.5" customHeight="1" x14ac:dyDescent="0.2">
      <c r="A43" s="62" t="s">
        <v>100</v>
      </c>
      <c r="B43" s="67" t="s">
        <v>97</v>
      </c>
      <c r="C43" s="67" t="s">
        <v>10</v>
      </c>
      <c r="D43" s="67" t="s">
        <v>91</v>
      </c>
      <c r="E43" s="121" t="s">
        <v>108</v>
      </c>
      <c r="F43" s="62">
        <v>240</v>
      </c>
      <c r="G43" s="67" t="s">
        <v>86</v>
      </c>
      <c r="H43" s="67" t="s">
        <v>101</v>
      </c>
      <c r="I43" s="67"/>
      <c r="J43" s="68">
        <f t="shared" si="6"/>
        <v>142.19999999999999</v>
      </c>
      <c r="K43" s="68">
        <f t="shared" si="6"/>
        <v>148.19999999999999</v>
      </c>
      <c r="L43" s="68">
        <f t="shared" si="6"/>
        <v>143.19999999999999</v>
      </c>
    </row>
    <row r="44" spans="1:12" ht="36" x14ac:dyDescent="0.2">
      <c r="A44" s="62" t="s">
        <v>185</v>
      </c>
      <c r="B44" s="67" t="s">
        <v>97</v>
      </c>
      <c r="C44" s="67" t="s">
        <v>10</v>
      </c>
      <c r="D44" s="67" t="s">
        <v>91</v>
      </c>
      <c r="E44" s="121" t="s">
        <v>108</v>
      </c>
      <c r="F44" s="62">
        <v>240</v>
      </c>
      <c r="G44" s="67" t="s">
        <v>86</v>
      </c>
      <c r="H44" s="67" t="s">
        <v>101</v>
      </c>
      <c r="I44" s="67" t="s">
        <v>240</v>
      </c>
      <c r="J44" s="68">
        <f>'Приложение 2'!J27</f>
        <v>142.19999999999999</v>
      </c>
      <c r="K44" s="68">
        <f>'Приложение 2'!K27</f>
        <v>148.19999999999999</v>
      </c>
      <c r="L44" s="68">
        <f>'Приложение 2'!L27</f>
        <v>143.19999999999999</v>
      </c>
    </row>
    <row r="45" spans="1:12" x14ac:dyDescent="0.2">
      <c r="A45" s="62" t="s">
        <v>112</v>
      </c>
      <c r="B45" s="67" t="s">
        <v>97</v>
      </c>
      <c r="C45" s="67" t="s">
        <v>10</v>
      </c>
      <c r="D45" s="67" t="s">
        <v>91</v>
      </c>
      <c r="E45" s="121" t="s">
        <v>108</v>
      </c>
      <c r="F45" s="62">
        <v>800</v>
      </c>
      <c r="G45" s="67"/>
      <c r="H45" s="67"/>
      <c r="I45" s="67"/>
      <c r="J45" s="68">
        <f t="shared" ref="J45:L48" si="7">J46</f>
        <v>170</v>
      </c>
      <c r="K45" s="68">
        <f t="shared" si="7"/>
        <v>126</v>
      </c>
      <c r="L45" s="68">
        <f t="shared" si="7"/>
        <v>127.5</v>
      </c>
    </row>
    <row r="46" spans="1:12" x14ac:dyDescent="0.2">
      <c r="A46" s="62" t="s">
        <v>113</v>
      </c>
      <c r="B46" s="67" t="s">
        <v>97</v>
      </c>
      <c r="C46" s="67" t="s">
        <v>10</v>
      </c>
      <c r="D46" s="67" t="s">
        <v>91</v>
      </c>
      <c r="E46" s="121" t="s">
        <v>108</v>
      </c>
      <c r="F46" s="62">
        <v>850</v>
      </c>
      <c r="G46" s="67"/>
      <c r="H46" s="67"/>
      <c r="I46" s="67"/>
      <c r="J46" s="68">
        <f t="shared" si="7"/>
        <v>170</v>
      </c>
      <c r="K46" s="68">
        <f t="shared" si="7"/>
        <v>126</v>
      </c>
      <c r="L46" s="68">
        <f t="shared" si="7"/>
        <v>127.5</v>
      </c>
    </row>
    <row r="47" spans="1:12" x14ac:dyDescent="0.2">
      <c r="A47" s="62" t="s">
        <v>85</v>
      </c>
      <c r="B47" s="67" t="s">
        <v>97</v>
      </c>
      <c r="C47" s="67" t="s">
        <v>10</v>
      </c>
      <c r="D47" s="67" t="s">
        <v>91</v>
      </c>
      <c r="E47" s="121" t="s">
        <v>108</v>
      </c>
      <c r="F47" s="62">
        <v>850</v>
      </c>
      <c r="G47" s="67" t="s">
        <v>86</v>
      </c>
      <c r="H47" s="67"/>
      <c r="I47" s="67"/>
      <c r="J47" s="68">
        <f t="shared" si="7"/>
        <v>170</v>
      </c>
      <c r="K47" s="68">
        <f t="shared" si="7"/>
        <v>126</v>
      </c>
      <c r="L47" s="68">
        <f t="shared" si="7"/>
        <v>127.5</v>
      </c>
    </row>
    <row r="48" spans="1:12" ht="63" customHeight="1" x14ac:dyDescent="0.2">
      <c r="A48" s="62" t="s">
        <v>100</v>
      </c>
      <c r="B48" s="67" t="s">
        <v>97</v>
      </c>
      <c r="C48" s="67" t="s">
        <v>10</v>
      </c>
      <c r="D48" s="67" t="s">
        <v>91</v>
      </c>
      <c r="E48" s="121" t="s">
        <v>108</v>
      </c>
      <c r="F48" s="62">
        <v>850</v>
      </c>
      <c r="G48" s="67" t="s">
        <v>86</v>
      </c>
      <c r="H48" s="67" t="s">
        <v>101</v>
      </c>
      <c r="I48" s="67"/>
      <c r="J48" s="68">
        <f t="shared" si="7"/>
        <v>170</v>
      </c>
      <c r="K48" s="68">
        <f t="shared" si="7"/>
        <v>126</v>
      </c>
      <c r="L48" s="68">
        <f t="shared" si="7"/>
        <v>127.5</v>
      </c>
    </row>
    <row r="49" spans="1:12" ht="36" x14ac:dyDescent="0.2">
      <c r="A49" s="62" t="s">
        <v>185</v>
      </c>
      <c r="B49" s="67" t="s">
        <v>97</v>
      </c>
      <c r="C49" s="67" t="s">
        <v>10</v>
      </c>
      <c r="D49" s="67" t="s">
        <v>91</v>
      </c>
      <c r="E49" s="121" t="s">
        <v>108</v>
      </c>
      <c r="F49" s="62">
        <v>850</v>
      </c>
      <c r="G49" s="67" t="s">
        <v>86</v>
      </c>
      <c r="H49" s="67" t="s">
        <v>101</v>
      </c>
      <c r="I49" s="67" t="s">
        <v>240</v>
      </c>
      <c r="J49" s="68">
        <f>'Приложение 2'!J29</f>
        <v>170</v>
      </c>
      <c r="K49" s="68">
        <f>'Приложение 2'!K29</f>
        <v>126</v>
      </c>
      <c r="L49" s="68">
        <f>'Приложение 2'!L29</f>
        <v>127.5</v>
      </c>
    </row>
    <row r="50" spans="1:12" ht="24" x14ac:dyDescent="0.2">
      <c r="A50" s="62" t="s">
        <v>96</v>
      </c>
      <c r="B50" s="67" t="s">
        <v>97</v>
      </c>
      <c r="C50" s="67" t="s">
        <v>10</v>
      </c>
      <c r="D50" s="67" t="s">
        <v>91</v>
      </c>
      <c r="E50" s="67" t="s">
        <v>115</v>
      </c>
      <c r="F50" s="62"/>
      <c r="G50" s="67"/>
      <c r="H50" s="67"/>
      <c r="I50" s="67"/>
      <c r="J50" s="68">
        <f t="shared" ref="J50:J55" si="8">J51</f>
        <v>100.7</v>
      </c>
      <c r="K50" s="68"/>
      <c r="L50" s="68"/>
    </row>
    <row r="51" spans="1:12" ht="60" x14ac:dyDescent="0.2">
      <c r="A51" s="62" t="s">
        <v>116</v>
      </c>
      <c r="B51" s="67" t="s">
        <v>97</v>
      </c>
      <c r="C51" s="67" t="s">
        <v>10</v>
      </c>
      <c r="D51" s="67" t="s">
        <v>91</v>
      </c>
      <c r="E51" s="67" t="s">
        <v>98</v>
      </c>
      <c r="F51" s="62"/>
      <c r="G51" s="67"/>
      <c r="H51" s="67"/>
      <c r="I51" s="67"/>
      <c r="J51" s="68">
        <f t="shared" si="8"/>
        <v>100.7</v>
      </c>
      <c r="K51" s="68"/>
      <c r="L51" s="68"/>
    </row>
    <row r="52" spans="1:12" ht="72" x14ac:dyDescent="0.2">
      <c r="A52" s="62" t="s">
        <v>93</v>
      </c>
      <c r="B52" s="67" t="s">
        <v>97</v>
      </c>
      <c r="C52" s="67" t="s">
        <v>10</v>
      </c>
      <c r="D52" s="67" t="s">
        <v>91</v>
      </c>
      <c r="E52" s="67" t="s">
        <v>98</v>
      </c>
      <c r="F52" s="62">
        <v>100</v>
      </c>
      <c r="G52" s="67"/>
      <c r="H52" s="67"/>
      <c r="I52" s="67"/>
      <c r="J52" s="68">
        <f t="shared" si="8"/>
        <v>100.7</v>
      </c>
      <c r="K52" s="68"/>
      <c r="L52" s="68"/>
    </row>
    <row r="53" spans="1:12" ht="36" x14ac:dyDescent="0.2">
      <c r="A53" s="62" t="s">
        <v>94</v>
      </c>
      <c r="B53" s="67" t="s">
        <v>97</v>
      </c>
      <c r="C53" s="67" t="s">
        <v>10</v>
      </c>
      <c r="D53" s="67" t="s">
        <v>91</v>
      </c>
      <c r="E53" s="67" t="s">
        <v>98</v>
      </c>
      <c r="F53" s="62">
        <v>120</v>
      </c>
      <c r="G53" s="67"/>
      <c r="H53" s="67"/>
      <c r="I53" s="67"/>
      <c r="J53" s="68">
        <f t="shared" si="8"/>
        <v>100.7</v>
      </c>
      <c r="K53" s="68"/>
      <c r="L53" s="68"/>
    </row>
    <row r="54" spans="1:12" x14ac:dyDescent="0.2">
      <c r="A54" s="62" t="s">
        <v>85</v>
      </c>
      <c r="B54" s="67" t="s">
        <v>97</v>
      </c>
      <c r="C54" s="67" t="s">
        <v>10</v>
      </c>
      <c r="D54" s="67" t="s">
        <v>91</v>
      </c>
      <c r="E54" s="67" t="s">
        <v>98</v>
      </c>
      <c r="F54" s="62">
        <v>120</v>
      </c>
      <c r="G54" s="67" t="s">
        <v>86</v>
      </c>
      <c r="H54" s="67"/>
      <c r="I54" s="67"/>
      <c r="J54" s="68">
        <f t="shared" si="8"/>
        <v>100.7</v>
      </c>
      <c r="K54" s="68"/>
      <c r="L54" s="68"/>
    </row>
    <row r="55" spans="1:12" ht="72" x14ac:dyDescent="0.2">
      <c r="A55" s="62" t="s">
        <v>100</v>
      </c>
      <c r="B55" s="67" t="s">
        <v>97</v>
      </c>
      <c r="C55" s="67" t="s">
        <v>10</v>
      </c>
      <c r="D55" s="67" t="s">
        <v>91</v>
      </c>
      <c r="E55" s="67" t="s">
        <v>98</v>
      </c>
      <c r="F55" s="62">
        <v>120</v>
      </c>
      <c r="G55" s="67" t="s">
        <v>86</v>
      </c>
      <c r="H55" s="67" t="s">
        <v>101</v>
      </c>
      <c r="I55" s="67"/>
      <c r="J55" s="68">
        <f t="shared" si="8"/>
        <v>100.7</v>
      </c>
      <c r="K55" s="68"/>
      <c r="L55" s="68"/>
    </row>
    <row r="56" spans="1:12" ht="36" x14ac:dyDescent="0.2">
      <c r="A56" s="62" t="s">
        <v>185</v>
      </c>
      <c r="B56" s="67" t="s">
        <v>97</v>
      </c>
      <c r="C56" s="67" t="s">
        <v>10</v>
      </c>
      <c r="D56" s="67" t="s">
        <v>91</v>
      </c>
      <c r="E56" s="67" t="s">
        <v>98</v>
      </c>
      <c r="F56" s="62">
        <v>120</v>
      </c>
      <c r="G56" s="67" t="s">
        <v>86</v>
      </c>
      <c r="H56" s="67" t="s">
        <v>101</v>
      </c>
      <c r="I56" s="67" t="s">
        <v>240</v>
      </c>
      <c r="J56" s="68">
        <f>'Приложение 3'!I33</f>
        <v>100.7</v>
      </c>
      <c r="K56" s="68"/>
      <c r="L56" s="68"/>
    </row>
    <row r="57" spans="1:12" ht="96" x14ac:dyDescent="0.2">
      <c r="A57" s="62" t="s">
        <v>187</v>
      </c>
      <c r="B57" s="67" t="s">
        <v>97</v>
      </c>
      <c r="C57" s="67" t="s">
        <v>10</v>
      </c>
      <c r="D57" s="67" t="s">
        <v>91</v>
      </c>
      <c r="E57" s="121" t="s">
        <v>118</v>
      </c>
      <c r="F57" s="62"/>
      <c r="G57" s="67"/>
      <c r="H57" s="67"/>
      <c r="I57" s="67"/>
      <c r="J57" s="68">
        <f t="shared" ref="J57:L61" si="9">J58</f>
        <v>0.5</v>
      </c>
      <c r="K57" s="68">
        <f t="shared" si="9"/>
        <v>0.5</v>
      </c>
      <c r="L57" s="68">
        <f t="shared" si="9"/>
        <v>0.5</v>
      </c>
    </row>
    <row r="58" spans="1:12" ht="36" x14ac:dyDescent="0.2">
      <c r="A58" s="62" t="s">
        <v>109</v>
      </c>
      <c r="B58" s="67" t="s">
        <v>97</v>
      </c>
      <c r="C58" s="67" t="s">
        <v>10</v>
      </c>
      <c r="D58" s="67" t="s">
        <v>91</v>
      </c>
      <c r="E58" s="121" t="s">
        <v>118</v>
      </c>
      <c r="F58" s="62">
        <v>200</v>
      </c>
      <c r="G58" s="67"/>
      <c r="H58" s="67"/>
      <c r="I58" s="67"/>
      <c r="J58" s="68">
        <f t="shared" si="9"/>
        <v>0.5</v>
      </c>
      <c r="K58" s="68">
        <f t="shared" si="9"/>
        <v>0.5</v>
      </c>
      <c r="L58" s="68">
        <f t="shared" si="9"/>
        <v>0.5</v>
      </c>
    </row>
    <row r="59" spans="1:12" ht="36" x14ac:dyDescent="0.2">
      <c r="A59" s="62" t="s">
        <v>110</v>
      </c>
      <c r="B59" s="67" t="s">
        <v>97</v>
      </c>
      <c r="C59" s="67" t="s">
        <v>10</v>
      </c>
      <c r="D59" s="67" t="s">
        <v>91</v>
      </c>
      <c r="E59" s="121" t="s">
        <v>118</v>
      </c>
      <c r="F59" s="62">
        <v>240</v>
      </c>
      <c r="G59" s="67"/>
      <c r="H59" s="67"/>
      <c r="I59" s="67"/>
      <c r="J59" s="68">
        <f t="shared" si="9"/>
        <v>0.5</v>
      </c>
      <c r="K59" s="68">
        <f t="shared" si="9"/>
        <v>0.5</v>
      </c>
      <c r="L59" s="68">
        <f t="shared" si="9"/>
        <v>0.5</v>
      </c>
    </row>
    <row r="60" spans="1:12" x14ac:dyDescent="0.2">
      <c r="A60" s="62" t="s">
        <v>85</v>
      </c>
      <c r="B60" s="67" t="s">
        <v>97</v>
      </c>
      <c r="C60" s="67" t="s">
        <v>10</v>
      </c>
      <c r="D60" s="67" t="s">
        <v>91</v>
      </c>
      <c r="E60" s="121" t="s">
        <v>118</v>
      </c>
      <c r="F60" s="62">
        <v>240</v>
      </c>
      <c r="G60" s="67" t="s">
        <v>86</v>
      </c>
      <c r="H60" s="67"/>
      <c r="I60" s="67"/>
      <c r="J60" s="68">
        <f t="shared" si="9"/>
        <v>0.5</v>
      </c>
      <c r="K60" s="68">
        <f t="shared" si="9"/>
        <v>0.5</v>
      </c>
      <c r="L60" s="68">
        <f t="shared" si="9"/>
        <v>0.5</v>
      </c>
    </row>
    <row r="61" spans="1:12" ht="61.5" customHeight="1" x14ac:dyDescent="0.2">
      <c r="A61" s="62" t="s">
        <v>100</v>
      </c>
      <c r="B61" s="67" t="s">
        <v>97</v>
      </c>
      <c r="C61" s="67" t="s">
        <v>10</v>
      </c>
      <c r="D61" s="67" t="s">
        <v>91</v>
      </c>
      <c r="E61" s="121" t="s">
        <v>118</v>
      </c>
      <c r="F61" s="62">
        <v>240</v>
      </c>
      <c r="G61" s="67" t="s">
        <v>86</v>
      </c>
      <c r="H61" s="67" t="s">
        <v>101</v>
      </c>
      <c r="I61" s="67"/>
      <c r="J61" s="68">
        <f t="shared" si="9"/>
        <v>0.5</v>
      </c>
      <c r="K61" s="68">
        <f t="shared" si="9"/>
        <v>0.5</v>
      </c>
      <c r="L61" s="68">
        <f t="shared" si="9"/>
        <v>0.5</v>
      </c>
    </row>
    <row r="62" spans="1:12" ht="36" x14ac:dyDescent="0.2">
      <c r="A62" s="62" t="s">
        <v>185</v>
      </c>
      <c r="B62" s="67" t="s">
        <v>97</v>
      </c>
      <c r="C62" s="67" t="s">
        <v>10</v>
      </c>
      <c r="D62" s="67" t="s">
        <v>91</v>
      </c>
      <c r="E62" s="121" t="s">
        <v>118</v>
      </c>
      <c r="F62" s="62">
        <v>240</v>
      </c>
      <c r="G62" s="67" t="s">
        <v>86</v>
      </c>
      <c r="H62" s="67" t="s">
        <v>101</v>
      </c>
      <c r="I62" s="67" t="s">
        <v>240</v>
      </c>
      <c r="J62" s="68">
        <f>'Приложение 2'!J36</f>
        <v>0.5</v>
      </c>
      <c r="K62" s="68">
        <f>'Приложение 2'!K36</f>
        <v>0.5</v>
      </c>
      <c r="L62" s="68">
        <f>'Приложение 2'!L36</f>
        <v>0.5</v>
      </c>
    </row>
    <row r="63" spans="1:12" ht="36" x14ac:dyDescent="0.2">
      <c r="A63" s="62" t="s">
        <v>121</v>
      </c>
      <c r="B63" s="67" t="s">
        <v>122</v>
      </c>
      <c r="C63" s="67"/>
      <c r="D63" s="67"/>
      <c r="E63" s="121"/>
      <c r="F63" s="62"/>
      <c r="G63" s="67"/>
      <c r="H63" s="67"/>
      <c r="I63" s="67"/>
      <c r="J63" s="68">
        <f>J64</f>
        <v>619.04000000000008</v>
      </c>
      <c r="K63" s="68">
        <f>K64</f>
        <v>440.35</v>
      </c>
      <c r="L63" s="68">
        <f>L64</f>
        <v>444.7</v>
      </c>
    </row>
    <row r="64" spans="1:12" ht="48" x14ac:dyDescent="0.2">
      <c r="A64" s="62" t="s">
        <v>123</v>
      </c>
      <c r="B64" s="67" t="s">
        <v>122</v>
      </c>
      <c r="C64" s="67" t="s">
        <v>76</v>
      </c>
      <c r="D64" s="67"/>
      <c r="E64" s="121"/>
      <c r="F64" s="62"/>
      <c r="G64" s="67"/>
      <c r="H64" s="67"/>
      <c r="I64" s="67"/>
      <c r="J64" s="68">
        <f>J131+J137+J142+J125+J101+J119+J89+J95+J113+J107+J65+J77+J83+J71</f>
        <v>619.04000000000008</v>
      </c>
      <c r="K64" s="68">
        <f t="shared" ref="K64:L64" si="10">K131+K137+K142+K125+K101+K119+K89+K95+K113+K107+K65+K77+K83</f>
        <v>440.35</v>
      </c>
      <c r="L64" s="68">
        <f t="shared" si="10"/>
        <v>444.7</v>
      </c>
    </row>
    <row r="65" spans="1:12" ht="25.5" x14ac:dyDescent="0.2">
      <c r="A65" s="100" t="s">
        <v>175</v>
      </c>
      <c r="B65" s="99" t="s">
        <v>122</v>
      </c>
      <c r="C65" s="99">
        <v>1</v>
      </c>
      <c r="D65" s="99" t="s">
        <v>91</v>
      </c>
      <c r="E65" s="122" t="s">
        <v>176</v>
      </c>
      <c r="F65" s="99"/>
      <c r="G65" s="99"/>
      <c r="H65" s="99"/>
      <c r="I65" s="99"/>
      <c r="J65" s="68">
        <f t="shared" ref="J65:L69" si="11">J66</f>
        <v>224.4</v>
      </c>
      <c r="K65" s="68">
        <f t="shared" si="11"/>
        <v>224.4</v>
      </c>
      <c r="L65" s="68">
        <f t="shared" si="11"/>
        <v>224.4</v>
      </c>
    </row>
    <row r="66" spans="1:12" ht="25.5" x14ac:dyDescent="0.2">
      <c r="A66" s="115" t="s">
        <v>177</v>
      </c>
      <c r="B66" s="99" t="s">
        <v>122</v>
      </c>
      <c r="C66" s="99">
        <v>1</v>
      </c>
      <c r="D66" s="99" t="s">
        <v>91</v>
      </c>
      <c r="E66" s="122" t="s">
        <v>176</v>
      </c>
      <c r="F66" s="99" t="s">
        <v>178</v>
      </c>
      <c r="G66" s="99"/>
      <c r="H66" s="99"/>
      <c r="I66" s="99"/>
      <c r="J66" s="68">
        <f t="shared" si="11"/>
        <v>224.4</v>
      </c>
      <c r="K66" s="68">
        <f t="shared" si="11"/>
        <v>224.4</v>
      </c>
      <c r="L66" s="68">
        <f t="shared" si="11"/>
        <v>224.4</v>
      </c>
    </row>
    <row r="67" spans="1:12" ht="26.25" customHeight="1" x14ac:dyDescent="0.2">
      <c r="A67" s="100" t="s">
        <v>179</v>
      </c>
      <c r="B67" s="99" t="s">
        <v>122</v>
      </c>
      <c r="C67" s="99">
        <v>1</v>
      </c>
      <c r="D67" s="99" t="s">
        <v>91</v>
      </c>
      <c r="E67" s="122" t="s">
        <v>176</v>
      </c>
      <c r="F67" s="99" t="s">
        <v>180</v>
      </c>
      <c r="G67" s="99"/>
      <c r="H67" s="99"/>
      <c r="I67" s="99"/>
      <c r="J67" s="68">
        <f t="shared" si="11"/>
        <v>224.4</v>
      </c>
      <c r="K67" s="68">
        <f t="shared" si="11"/>
        <v>224.4</v>
      </c>
      <c r="L67" s="68">
        <f t="shared" si="11"/>
        <v>224.4</v>
      </c>
    </row>
    <row r="68" spans="1:12" ht="15" customHeight="1" x14ac:dyDescent="0.2">
      <c r="A68" s="67" t="s">
        <v>173</v>
      </c>
      <c r="B68" s="99" t="s">
        <v>122</v>
      </c>
      <c r="C68" s="99">
        <v>1</v>
      </c>
      <c r="D68" s="99" t="s">
        <v>91</v>
      </c>
      <c r="E68" s="122" t="s">
        <v>176</v>
      </c>
      <c r="F68" s="99" t="s">
        <v>180</v>
      </c>
      <c r="G68" s="99" t="s">
        <v>81</v>
      </c>
      <c r="H68" s="99"/>
      <c r="I68" s="99"/>
      <c r="J68" s="68">
        <f t="shared" si="11"/>
        <v>224.4</v>
      </c>
      <c r="K68" s="68">
        <f t="shared" si="11"/>
        <v>224.4</v>
      </c>
      <c r="L68" s="68">
        <f t="shared" si="11"/>
        <v>224.4</v>
      </c>
    </row>
    <row r="69" spans="1:12" ht="15.75" customHeight="1" x14ac:dyDescent="0.2">
      <c r="A69" s="67" t="s">
        <v>174</v>
      </c>
      <c r="B69" s="99" t="s">
        <v>122</v>
      </c>
      <c r="C69" s="99">
        <v>1</v>
      </c>
      <c r="D69" s="99" t="s">
        <v>91</v>
      </c>
      <c r="E69" s="122" t="s">
        <v>176</v>
      </c>
      <c r="F69" s="99" t="s">
        <v>180</v>
      </c>
      <c r="G69" s="99" t="s">
        <v>81</v>
      </c>
      <c r="H69" s="99" t="s">
        <v>86</v>
      </c>
      <c r="I69" s="99"/>
      <c r="J69" s="68">
        <f t="shared" si="11"/>
        <v>224.4</v>
      </c>
      <c r="K69" s="68">
        <f t="shared" si="11"/>
        <v>224.4</v>
      </c>
      <c r="L69" s="68">
        <f t="shared" si="11"/>
        <v>224.4</v>
      </c>
    </row>
    <row r="70" spans="1:12" ht="43.5" customHeight="1" x14ac:dyDescent="0.2">
      <c r="A70" s="62" t="s">
        <v>185</v>
      </c>
      <c r="B70" s="99" t="s">
        <v>122</v>
      </c>
      <c r="C70" s="99">
        <v>1</v>
      </c>
      <c r="D70" s="99" t="s">
        <v>91</v>
      </c>
      <c r="E70" s="122" t="s">
        <v>176</v>
      </c>
      <c r="F70" s="99" t="s">
        <v>180</v>
      </c>
      <c r="G70" s="99" t="s">
        <v>81</v>
      </c>
      <c r="H70" s="99" t="s">
        <v>86</v>
      </c>
      <c r="I70" s="214" t="s">
        <v>240</v>
      </c>
      <c r="J70" s="68">
        <f>'Приложение 2'!J119</f>
        <v>224.4</v>
      </c>
      <c r="K70" s="68">
        <f>'Приложение 2'!K119</f>
        <v>224.4</v>
      </c>
      <c r="L70" s="68">
        <f>'Приложение 2'!L119</f>
        <v>224.4</v>
      </c>
    </row>
    <row r="71" spans="1:12" s="55" customFormat="1" ht="69" customHeight="1" x14ac:dyDescent="0.2">
      <c r="A71" s="204" t="s">
        <v>239</v>
      </c>
      <c r="B71" s="211" t="s">
        <v>122</v>
      </c>
      <c r="C71" s="212">
        <v>1</v>
      </c>
      <c r="D71" s="212" t="s">
        <v>91</v>
      </c>
      <c r="E71" s="205" t="s">
        <v>237</v>
      </c>
      <c r="F71" s="204"/>
      <c r="G71" s="213"/>
      <c r="H71" s="213"/>
      <c r="I71" s="212"/>
      <c r="J71" s="68">
        <f>J72</f>
        <v>23.44</v>
      </c>
      <c r="K71" s="68">
        <f t="shared" ref="K71:L75" si="12">K72</f>
        <v>0</v>
      </c>
      <c r="L71" s="68">
        <f t="shared" si="12"/>
        <v>0</v>
      </c>
    </row>
    <row r="72" spans="1:12" s="55" customFormat="1" ht="21" customHeight="1" x14ac:dyDescent="0.2">
      <c r="A72" s="204" t="s">
        <v>112</v>
      </c>
      <c r="B72" s="211" t="s">
        <v>122</v>
      </c>
      <c r="C72" s="212">
        <v>1</v>
      </c>
      <c r="D72" s="212" t="s">
        <v>91</v>
      </c>
      <c r="E72" s="205" t="s">
        <v>237</v>
      </c>
      <c r="F72" s="204">
        <v>800</v>
      </c>
      <c r="G72" s="213"/>
      <c r="H72" s="213"/>
      <c r="I72" s="212"/>
      <c r="J72" s="68">
        <f>J73</f>
        <v>23.44</v>
      </c>
      <c r="K72" s="68">
        <f t="shared" si="12"/>
        <v>0</v>
      </c>
      <c r="L72" s="68">
        <f t="shared" si="12"/>
        <v>0</v>
      </c>
    </row>
    <row r="73" spans="1:12" s="55" customFormat="1" ht="18.75" customHeight="1" x14ac:dyDescent="0.2">
      <c r="A73" s="204" t="s">
        <v>238</v>
      </c>
      <c r="B73" s="211" t="s">
        <v>122</v>
      </c>
      <c r="C73" s="212">
        <v>1</v>
      </c>
      <c r="D73" s="212" t="s">
        <v>91</v>
      </c>
      <c r="E73" s="205" t="s">
        <v>237</v>
      </c>
      <c r="F73" s="204">
        <v>880</v>
      </c>
      <c r="G73" s="213"/>
      <c r="H73" s="213"/>
      <c r="I73" s="212"/>
      <c r="J73" s="68">
        <f>J74</f>
        <v>23.44</v>
      </c>
      <c r="K73" s="68">
        <f t="shared" si="12"/>
        <v>0</v>
      </c>
      <c r="L73" s="68">
        <f t="shared" si="12"/>
        <v>0</v>
      </c>
    </row>
    <row r="74" spans="1:12" s="55" customFormat="1" ht="18.75" customHeight="1" x14ac:dyDescent="0.2">
      <c r="A74" s="209" t="s">
        <v>85</v>
      </c>
      <c r="B74" s="211" t="s">
        <v>122</v>
      </c>
      <c r="C74" s="212">
        <v>1</v>
      </c>
      <c r="D74" s="212" t="s">
        <v>91</v>
      </c>
      <c r="E74" s="205" t="s">
        <v>237</v>
      </c>
      <c r="F74" s="204">
        <v>880</v>
      </c>
      <c r="G74" s="213" t="s">
        <v>86</v>
      </c>
      <c r="H74" s="213"/>
      <c r="I74" s="212"/>
      <c r="J74" s="68">
        <f>J75</f>
        <v>23.44</v>
      </c>
      <c r="K74" s="68">
        <f t="shared" si="12"/>
        <v>0</v>
      </c>
      <c r="L74" s="68">
        <f t="shared" si="12"/>
        <v>0</v>
      </c>
    </row>
    <row r="75" spans="1:12" s="55" customFormat="1" ht="27.75" customHeight="1" x14ac:dyDescent="0.2">
      <c r="A75" s="204" t="s">
        <v>234</v>
      </c>
      <c r="B75" s="211" t="s">
        <v>122</v>
      </c>
      <c r="C75" s="212">
        <v>1</v>
      </c>
      <c r="D75" s="212" t="s">
        <v>91</v>
      </c>
      <c r="E75" s="205" t="s">
        <v>237</v>
      </c>
      <c r="F75" s="204">
        <v>880</v>
      </c>
      <c r="G75" s="213" t="s">
        <v>86</v>
      </c>
      <c r="H75" s="213" t="s">
        <v>235</v>
      </c>
      <c r="I75" s="212"/>
      <c r="J75" s="68">
        <f>J76</f>
        <v>23.44</v>
      </c>
      <c r="K75" s="68">
        <f t="shared" si="12"/>
        <v>0</v>
      </c>
      <c r="L75" s="68">
        <f t="shared" si="12"/>
        <v>0</v>
      </c>
    </row>
    <row r="76" spans="1:12" s="55" customFormat="1" ht="51" customHeight="1" x14ac:dyDescent="0.2">
      <c r="A76" s="210" t="s">
        <v>185</v>
      </c>
      <c r="B76" s="211" t="s">
        <v>122</v>
      </c>
      <c r="C76" s="212">
        <v>1</v>
      </c>
      <c r="D76" s="212" t="s">
        <v>91</v>
      </c>
      <c r="E76" s="205" t="s">
        <v>237</v>
      </c>
      <c r="F76" s="204">
        <v>880</v>
      </c>
      <c r="G76" s="213" t="s">
        <v>86</v>
      </c>
      <c r="H76" s="213" t="s">
        <v>235</v>
      </c>
      <c r="I76" s="212" t="s">
        <v>240</v>
      </c>
      <c r="J76" s="68">
        <f>'Приложение 2'!J48</f>
        <v>23.44</v>
      </c>
      <c r="K76" s="68">
        <f>'Приложение 2'!K48</f>
        <v>0</v>
      </c>
      <c r="L76" s="68">
        <f>'Приложение 2'!L48</f>
        <v>0</v>
      </c>
    </row>
    <row r="77" spans="1:12" x14ac:dyDescent="0.2">
      <c r="A77" s="104" t="s">
        <v>181</v>
      </c>
      <c r="B77" s="123">
        <v>89</v>
      </c>
      <c r="C77" s="123">
        <v>1</v>
      </c>
      <c r="D77" s="109" t="s">
        <v>91</v>
      </c>
      <c r="E77" s="124">
        <v>41990</v>
      </c>
      <c r="F77" s="105"/>
      <c r="G77" s="109"/>
      <c r="H77" s="109"/>
      <c r="I77" s="109"/>
      <c r="J77" s="125" t="str">
        <f t="shared" ref="J77:L78" si="13">J78</f>
        <v>0</v>
      </c>
      <c r="K77" s="126">
        <f t="shared" si="13"/>
        <v>34.25</v>
      </c>
      <c r="L77" s="126">
        <f t="shared" si="13"/>
        <v>69.3</v>
      </c>
    </row>
    <row r="78" spans="1:12" x14ac:dyDescent="0.2">
      <c r="A78" s="81" t="s">
        <v>112</v>
      </c>
      <c r="B78" s="127">
        <v>89</v>
      </c>
      <c r="C78" s="127">
        <v>1</v>
      </c>
      <c r="D78" s="111" t="s">
        <v>91</v>
      </c>
      <c r="E78" s="128">
        <v>41990</v>
      </c>
      <c r="F78" s="110">
        <v>800</v>
      </c>
      <c r="G78" s="111"/>
      <c r="H78" s="111"/>
      <c r="I78" s="111"/>
      <c r="J78" s="129" t="str">
        <f t="shared" si="13"/>
        <v>0</v>
      </c>
      <c r="K78" s="130">
        <f t="shared" si="13"/>
        <v>34.25</v>
      </c>
      <c r="L78" s="130">
        <f t="shared" si="13"/>
        <v>69.3</v>
      </c>
    </row>
    <row r="79" spans="1:12" x14ac:dyDescent="0.2">
      <c r="A79" s="81" t="s">
        <v>131</v>
      </c>
      <c r="B79" s="127">
        <v>89</v>
      </c>
      <c r="C79" s="127">
        <v>1</v>
      </c>
      <c r="D79" s="111" t="s">
        <v>91</v>
      </c>
      <c r="E79" s="128">
        <v>41990</v>
      </c>
      <c r="F79" s="110">
        <v>870</v>
      </c>
      <c r="G79" s="111"/>
      <c r="H79" s="111"/>
      <c r="I79" s="111"/>
      <c r="J79" s="129" t="s">
        <v>148</v>
      </c>
      <c r="K79" s="131">
        <f t="shared" ref="K79:L81" si="14">K80</f>
        <v>34.25</v>
      </c>
      <c r="L79" s="131">
        <f t="shared" si="14"/>
        <v>69.3</v>
      </c>
    </row>
    <row r="80" spans="1:12" x14ac:dyDescent="0.2">
      <c r="A80" s="101" t="s">
        <v>181</v>
      </c>
      <c r="B80" s="127">
        <v>89</v>
      </c>
      <c r="C80" s="127">
        <v>1</v>
      </c>
      <c r="D80" s="111" t="s">
        <v>91</v>
      </c>
      <c r="E80" s="128">
        <v>41990</v>
      </c>
      <c r="F80" s="110">
        <v>870</v>
      </c>
      <c r="G80" s="102">
        <v>99</v>
      </c>
      <c r="H80" s="102"/>
      <c r="I80" s="109"/>
      <c r="J80" s="109" t="s">
        <v>148</v>
      </c>
      <c r="K80" s="132">
        <f t="shared" si="14"/>
        <v>34.25</v>
      </c>
      <c r="L80" s="132">
        <f t="shared" si="14"/>
        <v>69.3</v>
      </c>
    </row>
    <row r="81" spans="1:12" x14ac:dyDescent="0.2">
      <c r="A81" s="104" t="s">
        <v>181</v>
      </c>
      <c r="B81" s="127">
        <v>89</v>
      </c>
      <c r="C81" s="127">
        <v>1</v>
      </c>
      <c r="D81" s="111" t="s">
        <v>91</v>
      </c>
      <c r="E81" s="128">
        <v>41990</v>
      </c>
      <c r="F81" s="110">
        <v>870</v>
      </c>
      <c r="G81" s="105">
        <v>99</v>
      </c>
      <c r="H81" s="105">
        <v>99</v>
      </c>
      <c r="I81" s="109"/>
      <c r="J81" s="109" t="s">
        <v>148</v>
      </c>
      <c r="K81" s="133">
        <f t="shared" si="14"/>
        <v>34.25</v>
      </c>
      <c r="L81" s="133">
        <f t="shared" si="14"/>
        <v>69.3</v>
      </c>
    </row>
    <row r="82" spans="1:12" ht="38.25" x14ac:dyDescent="0.2">
      <c r="A82" s="134" t="s">
        <v>185</v>
      </c>
      <c r="B82" s="127">
        <v>89</v>
      </c>
      <c r="C82" s="127">
        <v>1</v>
      </c>
      <c r="D82" s="111" t="s">
        <v>91</v>
      </c>
      <c r="E82" s="128">
        <v>41990</v>
      </c>
      <c r="F82" s="110">
        <v>870</v>
      </c>
      <c r="G82" s="110">
        <v>99</v>
      </c>
      <c r="H82" s="110">
        <v>99</v>
      </c>
      <c r="I82" s="215" t="s">
        <v>240</v>
      </c>
      <c r="J82" s="135" t="s">
        <v>148</v>
      </c>
      <c r="K82" s="129">
        <f>'Приложение 2'!K126</f>
        <v>34.25</v>
      </c>
      <c r="L82" s="129">
        <f>'Приложение 2'!L126</f>
        <v>69.3</v>
      </c>
    </row>
    <row r="83" spans="1:12" ht="24" x14ac:dyDescent="0.2">
      <c r="A83" s="86" t="s">
        <v>141</v>
      </c>
      <c r="B83" s="136">
        <v>89</v>
      </c>
      <c r="C83" s="136">
        <v>1</v>
      </c>
      <c r="D83" s="137" t="s">
        <v>91</v>
      </c>
      <c r="E83" s="138" t="s">
        <v>142</v>
      </c>
      <c r="F83" s="136"/>
      <c r="G83" s="136"/>
      <c r="H83" s="136"/>
      <c r="I83" s="139"/>
      <c r="J83" s="140">
        <f t="shared" ref="J83:L87" si="15">J84</f>
        <v>5</v>
      </c>
      <c r="K83" s="140">
        <f t="shared" si="15"/>
        <v>5</v>
      </c>
      <c r="L83" s="140">
        <f t="shared" si="15"/>
        <v>5</v>
      </c>
    </row>
    <row r="84" spans="1:12" ht="36" x14ac:dyDescent="0.2">
      <c r="A84" s="86" t="s">
        <v>109</v>
      </c>
      <c r="B84" s="136">
        <v>89</v>
      </c>
      <c r="C84" s="136">
        <v>1</v>
      </c>
      <c r="D84" s="137" t="s">
        <v>91</v>
      </c>
      <c r="E84" s="138" t="s">
        <v>142</v>
      </c>
      <c r="F84" s="136">
        <v>200</v>
      </c>
      <c r="G84" s="136"/>
      <c r="H84" s="136"/>
      <c r="I84" s="139"/>
      <c r="J84" s="140">
        <f t="shared" si="15"/>
        <v>5</v>
      </c>
      <c r="K84" s="140">
        <f t="shared" si="15"/>
        <v>5</v>
      </c>
      <c r="L84" s="140">
        <f t="shared" si="15"/>
        <v>5</v>
      </c>
    </row>
    <row r="85" spans="1:12" ht="36" x14ac:dyDescent="0.2">
      <c r="A85" s="89" t="s">
        <v>110</v>
      </c>
      <c r="B85" s="136">
        <v>89</v>
      </c>
      <c r="C85" s="136">
        <v>1</v>
      </c>
      <c r="D85" s="137" t="s">
        <v>91</v>
      </c>
      <c r="E85" s="138" t="s">
        <v>142</v>
      </c>
      <c r="F85" s="136">
        <v>240</v>
      </c>
      <c r="G85" s="136"/>
      <c r="H85" s="136"/>
      <c r="I85" s="139"/>
      <c r="J85" s="140">
        <f t="shared" si="15"/>
        <v>5</v>
      </c>
      <c r="K85" s="140">
        <f t="shared" si="15"/>
        <v>5</v>
      </c>
      <c r="L85" s="140">
        <f t="shared" si="15"/>
        <v>5</v>
      </c>
    </row>
    <row r="86" spans="1:12" ht="24" x14ac:dyDescent="0.2">
      <c r="A86" s="82" t="s">
        <v>137</v>
      </c>
      <c r="B86" s="136">
        <v>89</v>
      </c>
      <c r="C86" s="136">
        <v>1</v>
      </c>
      <c r="D86" s="137" t="s">
        <v>91</v>
      </c>
      <c r="E86" s="138" t="s">
        <v>142</v>
      </c>
      <c r="F86" s="136">
        <v>240</v>
      </c>
      <c r="G86" s="121" t="s">
        <v>134</v>
      </c>
      <c r="H86" s="136"/>
      <c r="I86" s="139"/>
      <c r="J86" s="140">
        <f t="shared" si="15"/>
        <v>5</v>
      </c>
      <c r="K86" s="140">
        <f t="shared" si="15"/>
        <v>5</v>
      </c>
      <c r="L86" s="140">
        <f t="shared" si="15"/>
        <v>5</v>
      </c>
    </row>
    <row r="87" spans="1:12" ht="48" x14ac:dyDescent="0.2">
      <c r="A87" s="86" t="s">
        <v>138</v>
      </c>
      <c r="B87" s="136">
        <v>89</v>
      </c>
      <c r="C87" s="136">
        <v>1</v>
      </c>
      <c r="D87" s="137" t="s">
        <v>91</v>
      </c>
      <c r="E87" s="138" t="s">
        <v>142</v>
      </c>
      <c r="F87" s="136">
        <v>240</v>
      </c>
      <c r="G87" s="121" t="s">
        <v>134</v>
      </c>
      <c r="H87" s="136">
        <v>10</v>
      </c>
      <c r="I87" s="139"/>
      <c r="J87" s="140">
        <f t="shared" si="15"/>
        <v>5</v>
      </c>
      <c r="K87" s="140">
        <f t="shared" si="15"/>
        <v>5</v>
      </c>
      <c r="L87" s="140">
        <f t="shared" si="15"/>
        <v>5</v>
      </c>
    </row>
    <row r="88" spans="1:12" ht="36" x14ac:dyDescent="0.2">
      <c r="A88" s="62" t="s">
        <v>185</v>
      </c>
      <c r="B88" s="136">
        <v>89</v>
      </c>
      <c r="C88" s="136">
        <v>1</v>
      </c>
      <c r="D88" s="137" t="s">
        <v>91</v>
      </c>
      <c r="E88" s="138" t="s">
        <v>142</v>
      </c>
      <c r="F88" s="136">
        <v>240</v>
      </c>
      <c r="G88" s="121" t="s">
        <v>134</v>
      </c>
      <c r="H88" s="136">
        <v>10</v>
      </c>
      <c r="I88" s="137" t="s">
        <v>240</v>
      </c>
      <c r="J88" s="140">
        <f>'Приложение 2'!J70</f>
        <v>5</v>
      </c>
      <c r="K88" s="126">
        <f>'Приложение 2'!K70</f>
        <v>5</v>
      </c>
      <c r="L88" s="126">
        <f>'Приложение 2'!L70</f>
        <v>5</v>
      </c>
    </row>
    <row r="89" spans="1:12" x14ac:dyDescent="0.2">
      <c r="A89" s="141" t="s">
        <v>162</v>
      </c>
      <c r="B89" s="142" t="s">
        <v>122</v>
      </c>
      <c r="C89" s="142" t="s">
        <v>76</v>
      </c>
      <c r="D89" s="142" t="s">
        <v>91</v>
      </c>
      <c r="E89" s="143" t="s">
        <v>163</v>
      </c>
      <c r="F89" s="93"/>
      <c r="G89" s="142"/>
      <c r="H89" s="142"/>
      <c r="I89" s="142"/>
      <c r="J89" s="144">
        <f t="shared" ref="J89:L93" si="16">J90</f>
        <v>148.5</v>
      </c>
      <c r="K89" s="144">
        <f t="shared" si="16"/>
        <v>40</v>
      </c>
      <c r="L89" s="144">
        <f t="shared" si="16"/>
        <v>5.2999999999999989</v>
      </c>
    </row>
    <row r="90" spans="1:12" ht="36" x14ac:dyDescent="0.2">
      <c r="A90" s="81" t="s">
        <v>109</v>
      </c>
      <c r="B90" s="67" t="s">
        <v>122</v>
      </c>
      <c r="C90" s="67" t="s">
        <v>76</v>
      </c>
      <c r="D90" s="67" t="s">
        <v>91</v>
      </c>
      <c r="E90" s="121" t="s">
        <v>163</v>
      </c>
      <c r="F90" s="62">
        <v>200</v>
      </c>
      <c r="G90" s="67"/>
      <c r="H90" s="67"/>
      <c r="I90" s="67"/>
      <c r="J90" s="68">
        <f t="shared" si="16"/>
        <v>148.5</v>
      </c>
      <c r="K90" s="68">
        <f t="shared" si="16"/>
        <v>40</v>
      </c>
      <c r="L90" s="68">
        <f t="shared" si="16"/>
        <v>5.2999999999999989</v>
      </c>
    </row>
    <row r="91" spans="1:12" ht="36" x14ac:dyDescent="0.2">
      <c r="A91" s="62" t="s">
        <v>110</v>
      </c>
      <c r="B91" s="67" t="s">
        <v>122</v>
      </c>
      <c r="C91" s="67" t="s">
        <v>76</v>
      </c>
      <c r="D91" s="67" t="s">
        <v>91</v>
      </c>
      <c r="E91" s="121" t="s">
        <v>163</v>
      </c>
      <c r="F91" s="62">
        <v>240</v>
      </c>
      <c r="G91" s="67"/>
      <c r="H91" s="67"/>
      <c r="I91" s="67"/>
      <c r="J91" s="68">
        <f t="shared" si="16"/>
        <v>148.5</v>
      </c>
      <c r="K91" s="68">
        <f t="shared" si="16"/>
        <v>40</v>
      </c>
      <c r="L91" s="68">
        <f t="shared" si="16"/>
        <v>5.2999999999999989</v>
      </c>
    </row>
    <row r="92" spans="1:12" x14ac:dyDescent="0.2">
      <c r="A92" s="114" t="s">
        <v>154</v>
      </c>
      <c r="B92" s="67" t="s">
        <v>122</v>
      </c>
      <c r="C92" s="67" t="s">
        <v>76</v>
      </c>
      <c r="D92" s="67" t="s">
        <v>91</v>
      </c>
      <c r="E92" s="121" t="s">
        <v>163</v>
      </c>
      <c r="F92" s="62">
        <v>240</v>
      </c>
      <c r="G92" s="67" t="s">
        <v>155</v>
      </c>
      <c r="H92" s="67"/>
      <c r="I92" s="67"/>
      <c r="J92" s="68">
        <f t="shared" si="16"/>
        <v>148.5</v>
      </c>
      <c r="K92" s="68">
        <f t="shared" si="16"/>
        <v>40</v>
      </c>
      <c r="L92" s="68">
        <f t="shared" si="16"/>
        <v>5.2999999999999989</v>
      </c>
    </row>
    <row r="93" spans="1:12" x14ac:dyDescent="0.2">
      <c r="A93" s="62" t="s">
        <v>161</v>
      </c>
      <c r="B93" s="67" t="s">
        <v>122</v>
      </c>
      <c r="C93" s="67" t="s">
        <v>76</v>
      </c>
      <c r="D93" s="67" t="s">
        <v>91</v>
      </c>
      <c r="E93" s="121" t="s">
        <v>163</v>
      </c>
      <c r="F93" s="62">
        <v>240</v>
      </c>
      <c r="G93" s="67" t="s">
        <v>155</v>
      </c>
      <c r="H93" s="67" t="s">
        <v>134</v>
      </c>
      <c r="I93" s="67"/>
      <c r="J93" s="68">
        <f t="shared" si="16"/>
        <v>148.5</v>
      </c>
      <c r="K93" s="68">
        <f t="shared" si="16"/>
        <v>40</v>
      </c>
      <c r="L93" s="68">
        <f t="shared" si="16"/>
        <v>5.2999999999999989</v>
      </c>
    </row>
    <row r="94" spans="1:12" ht="36" x14ac:dyDescent="0.2">
      <c r="A94" s="62" t="s">
        <v>185</v>
      </c>
      <c r="B94" s="67" t="s">
        <v>122</v>
      </c>
      <c r="C94" s="67" t="s">
        <v>76</v>
      </c>
      <c r="D94" s="67" t="s">
        <v>91</v>
      </c>
      <c r="E94" s="121" t="s">
        <v>163</v>
      </c>
      <c r="F94" s="62">
        <v>240</v>
      </c>
      <c r="G94" s="67" t="s">
        <v>155</v>
      </c>
      <c r="H94" s="67" t="s">
        <v>134</v>
      </c>
      <c r="I94" s="67" t="s">
        <v>240</v>
      </c>
      <c r="J94" s="68">
        <f>'Приложение 2'!J99</f>
        <v>148.5</v>
      </c>
      <c r="K94" s="68">
        <f>'Приложение 2'!K99</f>
        <v>40</v>
      </c>
      <c r="L94" s="68">
        <f>'Приложение 2'!L99</f>
        <v>5.2999999999999989</v>
      </c>
    </row>
    <row r="95" spans="1:12" ht="17.25" customHeight="1" x14ac:dyDescent="0.2">
      <c r="A95" s="72" t="s">
        <v>164</v>
      </c>
      <c r="B95" s="67" t="s">
        <v>122</v>
      </c>
      <c r="C95" s="67" t="s">
        <v>76</v>
      </c>
      <c r="D95" s="67" t="s">
        <v>91</v>
      </c>
      <c r="E95" s="121" t="s">
        <v>165</v>
      </c>
      <c r="F95" s="62"/>
      <c r="G95" s="67"/>
      <c r="H95" s="67"/>
      <c r="I95" s="67"/>
      <c r="J95" s="68">
        <f t="shared" ref="J95:L99" si="17">J96</f>
        <v>89.1</v>
      </c>
      <c r="K95" s="68">
        <f t="shared" si="17"/>
        <v>7.3</v>
      </c>
      <c r="L95" s="68">
        <f t="shared" si="17"/>
        <v>7</v>
      </c>
    </row>
    <row r="96" spans="1:12" ht="36" x14ac:dyDescent="0.2">
      <c r="A96" s="81" t="s">
        <v>109</v>
      </c>
      <c r="B96" s="67" t="s">
        <v>122</v>
      </c>
      <c r="C96" s="67" t="s">
        <v>76</v>
      </c>
      <c r="D96" s="67" t="s">
        <v>91</v>
      </c>
      <c r="E96" s="121" t="s">
        <v>165</v>
      </c>
      <c r="F96" s="62">
        <v>200</v>
      </c>
      <c r="G96" s="67"/>
      <c r="H96" s="67"/>
      <c r="I96" s="67"/>
      <c r="J96" s="68">
        <f t="shared" si="17"/>
        <v>89.1</v>
      </c>
      <c r="K96" s="68">
        <f t="shared" si="17"/>
        <v>7.3</v>
      </c>
      <c r="L96" s="68">
        <f t="shared" si="17"/>
        <v>7</v>
      </c>
    </row>
    <row r="97" spans="1:12" ht="36" x14ac:dyDescent="0.2">
      <c r="A97" s="62" t="s">
        <v>110</v>
      </c>
      <c r="B97" s="67" t="s">
        <v>122</v>
      </c>
      <c r="C97" s="67" t="s">
        <v>76</v>
      </c>
      <c r="D97" s="67" t="s">
        <v>91</v>
      </c>
      <c r="E97" s="121" t="s">
        <v>165</v>
      </c>
      <c r="F97" s="62">
        <v>240</v>
      </c>
      <c r="G97" s="67"/>
      <c r="H97" s="67"/>
      <c r="I97" s="67"/>
      <c r="J97" s="68">
        <f t="shared" si="17"/>
        <v>89.1</v>
      </c>
      <c r="K97" s="68">
        <f t="shared" si="17"/>
        <v>7.3</v>
      </c>
      <c r="L97" s="68">
        <f t="shared" si="17"/>
        <v>7</v>
      </c>
    </row>
    <row r="98" spans="1:12" x14ac:dyDescent="0.2">
      <c r="A98" s="114" t="s">
        <v>154</v>
      </c>
      <c r="B98" s="67" t="s">
        <v>122</v>
      </c>
      <c r="C98" s="67" t="s">
        <v>76</v>
      </c>
      <c r="D98" s="67" t="s">
        <v>91</v>
      </c>
      <c r="E98" s="121" t="s">
        <v>165</v>
      </c>
      <c r="F98" s="62">
        <v>240</v>
      </c>
      <c r="G98" s="67" t="s">
        <v>155</v>
      </c>
      <c r="H98" s="67"/>
      <c r="I98" s="67"/>
      <c r="J98" s="68">
        <f t="shared" si="17"/>
        <v>89.1</v>
      </c>
      <c r="K98" s="68">
        <f t="shared" si="17"/>
        <v>7.3</v>
      </c>
      <c r="L98" s="68">
        <f t="shared" si="17"/>
        <v>7</v>
      </c>
    </row>
    <row r="99" spans="1:12" x14ac:dyDescent="0.2">
      <c r="A99" s="62" t="s">
        <v>161</v>
      </c>
      <c r="B99" s="67" t="s">
        <v>122</v>
      </c>
      <c r="C99" s="67" t="s">
        <v>76</v>
      </c>
      <c r="D99" s="67" t="s">
        <v>91</v>
      </c>
      <c r="E99" s="121" t="s">
        <v>165</v>
      </c>
      <c r="F99" s="62">
        <v>240</v>
      </c>
      <c r="G99" s="67" t="s">
        <v>155</v>
      </c>
      <c r="H99" s="67" t="s">
        <v>134</v>
      </c>
      <c r="I99" s="67"/>
      <c r="J99" s="68">
        <f t="shared" si="17"/>
        <v>89.1</v>
      </c>
      <c r="K99" s="68">
        <f t="shared" si="17"/>
        <v>7.3</v>
      </c>
      <c r="L99" s="68">
        <f t="shared" si="17"/>
        <v>7</v>
      </c>
    </row>
    <row r="100" spans="1:12" ht="36" x14ac:dyDescent="0.2">
      <c r="A100" s="62" t="s">
        <v>185</v>
      </c>
      <c r="B100" s="67" t="s">
        <v>122</v>
      </c>
      <c r="C100" s="67" t="s">
        <v>76</v>
      </c>
      <c r="D100" s="67" t="s">
        <v>91</v>
      </c>
      <c r="E100" s="121" t="s">
        <v>165</v>
      </c>
      <c r="F100" s="62">
        <v>240</v>
      </c>
      <c r="G100" s="67" t="s">
        <v>155</v>
      </c>
      <c r="H100" s="67" t="s">
        <v>134</v>
      </c>
      <c r="I100" s="67" t="s">
        <v>240</v>
      </c>
      <c r="J100" s="68">
        <f>'Приложение 2'!J102</f>
        <v>89.1</v>
      </c>
      <c r="K100" s="68">
        <f>'Приложение 2'!K102</f>
        <v>7.3</v>
      </c>
      <c r="L100" s="68">
        <f>'Приложение 2'!L102</f>
        <v>7</v>
      </c>
    </row>
    <row r="101" spans="1:12" ht="87.75" customHeight="1" x14ac:dyDescent="0.2">
      <c r="A101" s="93" t="s">
        <v>157</v>
      </c>
      <c r="B101" s="67" t="s">
        <v>122</v>
      </c>
      <c r="C101" s="67" t="s">
        <v>76</v>
      </c>
      <c r="D101" s="67" t="s">
        <v>91</v>
      </c>
      <c r="E101" s="121" t="s">
        <v>158</v>
      </c>
      <c r="F101" s="62"/>
      <c r="G101" s="67"/>
      <c r="H101" s="67"/>
      <c r="I101" s="67"/>
      <c r="J101" s="68">
        <f t="shared" ref="J101:L105" si="18">J102</f>
        <v>1</v>
      </c>
      <c r="K101" s="68">
        <f t="shared" si="18"/>
        <v>1</v>
      </c>
      <c r="L101" s="68">
        <f t="shared" si="18"/>
        <v>1</v>
      </c>
    </row>
    <row r="102" spans="1:12" ht="36" x14ac:dyDescent="0.2">
      <c r="A102" s="81" t="s">
        <v>109</v>
      </c>
      <c r="B102" s="67" t="s">
        <v>122</v>
      </c>
      <c r="C102" s="67" t="s">
        <v>76</v>
      </c>
      <c r="D102" s="67" t="s">
        <v>91</v>
      </c>
      <c r="E102" s="121" t="s">
        <v>158</v>
      </c>
      <c r="F102" s="62">
        <v>200</v>
      </c>
      <c r="G102" s="67"/>
      <c r="H102" s="67"/>
      <c r="I102" s="67"/>
      <c r="J102" s="68">
        <f t="shared" si="18"/>
        <v>1</v>
      </c>
      <c r="K102" s="68">
        <f t="shared" si="18"/>
        <v>1</v>
      </c>
      <c r="L102" s="68">
        <f t="shared" si="18"/>
        <v>1</v>
      </c>
    </row>
    <row r="103" spans="1:12" ht="36" x14ac:dyDescent="0.2">
      <c r="A103" s="62" t="s">
        <v>110</v>
      </c>
      <c r="B103" s="67" t="s">
        <v>122</v>
      </c>
      <c r="C103" s="67" t="s">
        <v>76</v>
      </c>
      <c r="D103" s="67" t="s">
        <v>91</v>
      </c>
      <c r="E103" s="121" t="s">
        <v>158</v>
      </c>
      <c r="F103" s="62">
        <v>240</v>
      </c>
      <c r="G103" s="67"/>
      <c r="H103" s="67"/>
      <c r="I103" s="67"/>
      <c r="J103" s="68">
        <f t="shared" si="18"/>
        <v>1</v>
      </c>
      <c r="K103" s="68">
        <f t="shared" si="18"/>
        <v>1</v>
      </c>
      <c r="L103" s="68">
        <f t="shared" si="18"/>
        <v>1</v>
      </c>
    </row>
    <row r="104" spans="1:12" x14ac:dyDescent="0.2">
      <c r="A104" s="114" t="s">
        <v>154</v>
      </c>
      <c r="B104" s="67" t="s">
        <v>122</v>
      </c>
      <c r="C104" s="67" t="s">
        <v>76</v>
      </c>
      <c r="D104" s="67" t="s">
        <v>91</v>
      </c>
      <c r="E104" s="121" t="s">
        <v>158</v>
      </c>
      <c r="F104" s="62">
        <v>240</v>
      </c>
      <c r="G104" s="67" t="s">
        <v>155</v>
      </c>
      <c r="H104" s="67"/>
      <c r="I104" s="67"/>
      <c r="J104" s="68">
        <f t="shared" si="18"/>
        <v>1</v>
      </c>
      <c r="K104" s="68">
        <f t="shared" si="18"/>
        <v>1</v>
      </c>
      <c r="L104" s="68">
        <f t="shared" si="18"/>
        <v>1</v>
      </c>
    </row>
    <row r="105" spans="1:12" x14ac:dyDescent="0.2">
      <c r="A105" s="62" t="s">
        <v>156</v>
      </c>
      <c r="B105" s="67" t="s">
        <v>122</v>
      </c>
      <c r="C105" s="67" t="s">
        <v>76</v>
      </c>
      <c r="D105" s="67" t="s">
        <v>91</v>
      </c>
      <c r="E105" s="121" t="s">
        <v>158</v>
      </c>
      <c r="F105" s="62">
        <v>240</v>
      </c>
      <c r="G105" s="67" t="s">
        <v>155</v>
      </c>
      <c r="H105" s="67" t="s">
        <v>88</v>
      </c>
      <c r="I105" s="67"/>
      <c r="J105" s="68">
        <f t="shared" si="18"/>
        <v>1</v>
      </c>
      <c r="K105" s="68">
        <f t="shared" si="18"/>
        <v>1</v>
      </c>
      <c r="L105" s="68">
        <f t="shared" si="18"/>
        <v>1</v>
      </c>
    </row>
    <row r="106" spans="1:12" ht="36" x14ac:dyDescent="0.2">
      <c r="A106" s="62" t="s">
        <v>185</v>
      </c>
      <c r="B106" s="67" t="s">
        <v>122</v>
      </c>
      <c r="C106" s="67" t="s">
        <v>76</v>
      </c>
      <c r="D106" s="67" t="s">
        <v>91</v>
      </c>
      <c r="E106" s="121" t="s">
        <v>158</v>
      </c>
      <c r="F106" s="62">
        <v>240</v>
      </c>
      <c r="G106" s="67" t="s">
        <v>155</v>
      </c>
      <c r="H106" s="67" t="s">
        <v>88</v>
      </c>
      <c r="I106" s="67" t="s">
        <v>240</v>
      </c>
      <c r="J106" s="68">
        <f>'Приложение 2'!J90</f>
        <v>1</v>
      </c>
      <c r="K106" s="68">
        <f>'Приложение 2'!K90</f>
        <v>1</v>
      </c>
      <c r="L106" s="68">
        <f>'Приложение 2'!L90</f>
        <v>1</v>
      </c>
    </row>
    <row r="107" spans="1:12" ht="120" x14ac:dyDescent="0.2">
      <c r="A107" s="62" t="s">
        <v>171</v>
      </c>
      <c r="B107" s="67" t="s">
        <v>122</v>
      </c>
      <c r="C107" s="67" t="s">
        <v>76</v>
      </c>
      <c r="D107" s="67" t="s">
        <v>91</v>
      </c>
      <c r="E107" s="121" t="s">
        <v>172</v>
      </c>
      <c r="F107" s="62"/>
      <c r="G107" s="67"/>
      <c r="H107" s="67"/>
      <c r="I107" s="67"/>
      <c r="J107" s="68">
        <f t="shared" ref="J107:L111" si="19">J108</f>
        <v>1</v>
      </c>
      <c r="K107" s="68">
        <f t="shared" si="19"/>
        <v>1</v>
      </c>
      <c r="L107" s="68">
        <f t="shared" si="19"/>
        <v>1</v>
      </c>
    </row>
    <row r="108" spans="1:12" ht="36" x14ac:dyDescent="0.2">
      <c r="A108" s="81" t="s">
        <v>109</v>
      </c>
      <c r="B108" s="67" t="s">
        <v>122</v>
      </c>
      <c r="C108" s="67" t="s">
        <v>76</v>
      </c>
      <c r="D108" s="67" t="s">
        <v>91</v>
      </c>
      <c r="E108" s="121" t="s">
        <v>172</v>
      </c>
      <c r="F108" s="62">
        <v>200</v>
      </c>
      <c r="G108" s="67"/>
      <c r="H108" s="67"/>
      <c r="I108" s="67"/>
      <c r="J108" s="68">
        <f t="shared" si="19"/>
        <v>1</v>
      </c>
      <c r="K108" s="68">
        <f t="shared" si="19"/>
        <v>1</v>
      </c>
      <c r="L108" s="68">
        <f t="shared" si="19"/>
        <v>1</v>
      </c>
    </row>
    <row r="109" spans="1:12" ht="36" x14ac:dyDescent="0.2">
      <c r="A109" s="62" t="s">
        <v>110</v>
      </c>
      <c r="B109" s="67" t="s">
        <v>122</v>
      </c>
      <c r="C109" s="67" t="s">
        <v>76</v>
      </c>
      <c r="D109" s="67" t="s">
        <v>91</v>
      </c>
      <c r="E109" s="121" t="s">
        <v>172</v>
      </c>
      <c r="F109" s="62">
        <v>240</v>
      </c>
      <c r="G109" s="67"/>
      <c r="H109" s="67"/>
      <c r="I109" s="67"/>
      <c r="J109" s="68">
        <f t="shared" si="19"/>
        <v>1</v>
      </c>
      <c r="K109" s="68">
        <f t="shared" si="19"/>
        <v>1</v>
      </c>
      <c r="L109" s="68">
        <f t="shared" si="19"/>
        <v>1</v>
      </c>
    </row>
    <row r="110" spans="1:12" x14ac:dyDescent="0.2">
      <c r="A110" s="65" t="s">
        <v>168</v>
      </c>
      <c r="B110" s="67" t="s">
        <v>122</v>
      </c>
      <c r="C110" s="67" t="s">
        <v>76</v>
      </c>
      <c r="D110" s="67" t="s">
        <v>91</v>
      </c>
      <c r="E110" s="121" t="s">
        <v>172</v>
      </c>
      <c r="F110" s="62">
        <v>240</v>
      </c>
      <c r="G110" s="67" t="s">
        <v>169</v>
      </c>
      <c r="H110" s="67"/>
      <c r="I110" s="67"/>
      <c r="J110" s="68">
        <f t="shared" si="19"/>
        <v>1</v>
      </c>
      <c r="K110" s="68">
        <f t="shared" si="19"/>
        <v>1</v>
      </c>
      <c r="L110" s="68">
        <f t="shared" si="19"/>
        <v>1</v>
      </c>
    </row>
    <row r="111" spans="1:12" x14ac:dyDescent="0.2">
      <c r="A111" s="62" t="s">
        <v>170</v>
      </c>
      <c r="B111" s="67" t="s">
        <v>122</v>
      </c>
      <c r="C111" s="67" t="s">
        <v>76</v>
      </c>
      <c r="D111" s="67" t="s">
        <v>91</v>
      </c>
      <c r="E111" s="121" t="s">
        <v>172</v>
      </c>
      <c r="F111" s="62">
        <v>240</v>
      </c>
      <c r="G111" s="67" t="s">
        <v>169</v>
      </c>
      <c r="H111" s="67" t="s">
        <v>86</v>
      </c>
      <c r="I111" s="67"/>
      <c r="J111" s="68">
        <f t="shared" si="19"/>
        <v>1</v>
      </c>
      <c r="K111" s="68">
        <f t="shared" si="19"/>
        <v>1</v>
      </c>
      <c r="L111" s="68">
        <f t="shared" si="19"/>
        <v>1</v>
      </c>
    </row>
    <row r="112" spans="1:12" ht="36" x14ac:dyDescent="0.2">
      <c r="A112" s="62" t="s">
        <v>185</v>
      </c>
      <c r="B112" s="67" t="s">
        <v>122</v>
      </c>
      <c r="C112" s="67" t="s">
        <v>76</v>
      </c>
      <c r="D112" s="67" t="s">
        <v>91</v>
      </c>
      <c r="E112" s="121" t="s">
        <v>172</v>
      </c>
      <c r="F112" s="62">
        <v>240</v>
      </c>
      <c r="G112" s="67" t="s">
        <v>169</v>
      </c>
      <c r="H112" s="67" t="s">
        <v>86</v>
      </c>
      <c r="I112" s="67" t="s">
        <v>240</v>
      </c>
      <c r="J112" s="68">
        <f>'Приложение 2'!J112</f>
        <v>1</v>
      </c>
      <c r="K112" s="68">
        <f>'Приложение 2'!K112</f>
        <v>1</v>
      </c>
      <c r="L112" s="68">
        <f>'Приложение 2'!L112</f>
        <v>1</v>
      </c>
    </row>
    <row r="113" spans="1:12" ht="84" x14ac:dyDescent="0.2">
      <c r="A113" s="93" t="s">
        <v>166</v>
      </c>
      <c r="B113" s="67" t="s">
        <v>122</v>
      </c>
      <c r="C113" s="67" t="s">
        <v>76</v>
      </c>
      <c r="D113" s="67" t="s">
        <v>91</v>
      </c>
      <c r="E113" s="121" t="s">
        <v>167</v>
      </c>
      <c r="F113" s="62"/>
      <c r="G113" s="67"/>
      <c r="H113" s="67"/>
      <c r="I113" s="67"/>
      <c r="J113" s="68">
        <f t="shared" ref="J113:L117" si="20">J114</f>
        <v>1</v>
      </c>
      <c r="K113" s="68">
        <f t="shared" si="20"/>
        <v>1</v>
      </c>
      <c r="L113" s="68">
        <f t="shared" si="20"/>
        <v>1</v>
      </c>
    </row>
    <row r="114" spans="1:12" ht="36" x14ac:dyDescent="0.2">
      <c r="A114" s="81" t="s">
        <v>109</v>
      </c>
      <c r="B114" s="67" t="s">
        <v>122</v>
      </c>
      <c r="C114" s="67" t="s">
        <v>76</v>
      </c>
      <c r="D114" s="67" t="s">
        <v>91</v>
      </c>
      <c r="E114" s="121" t="s">
        <v>167</v>
      </c>
      <c r="F114" s="62">
        <v>200</v>
      </c>
      <c r="G114" s="67"/>
      <c r="H114" s="67"/>
      <c r="I114" s="67"/>
      <c r="J114" s="68">
        <f t="shared" si="20"/>
        <v>1</v>
      </c>
      <c r="K114" s="68">
        <f t="shared" si="20"/>
        <v>1</v>
      </c>
      <c r="L114" s="68">
        <f t="shared" si="20"/>
        <v>1</v>
      </c>
    </row>
    <row r="115" spans="1:12" ht="36" x14ac:dyDescent="0.2">
      <c r="A115" s="62" t="s">
        <v>110</v>
      </c>
      <c r="B115" s="67" t="s">
        <v>122</v>
      </c>
      <c r="C115" s="67" t="s">
        <v>76</v>
      </c>
      <c r="D115" s="67" t="s">
        <v>91</v>
      </c>
      <c r="E115" s="121" t="s">
        <v>167</v>
      </c>
      <c r="F115" s="62">
        <v>240</v>
      </c>
      <c r="G115" s="67"/>
      <c r="H115" s="67"/>
      <c r="I115" s="67"/>
      <c r="J115" s="68">
        <f t="shared" si="20"/>
        <v>1</v>
      </c>
      <c r="K115" s="68">
        <f t="shared" si="20"/>
        <v>1</v>
      </c>
      <c r="L115" s="68">
        <f t="shared" si="20"/>
        <v>1</v>
      </c>
    </row>
    <row r="116" spans="1:12" x14ac:dyDescent="0.2">
      <c r="A116" s="114" t="s">
        <v>154</v>
      </c>
      <c r="B116" s="67" t="s">
        <v>122</v>
      </c>
      <c r="C116" s="67" t="s">
        <v>76</v>
      </c>
      <c r="D116" s="67" t="s">
        <v>91</v>
      </c>
      <c r="E116" s="121" t="s">
        <v>167</v>
      </c>
      <c r="F116" s="62">
        <v>240</v>
      </c>
      <c r="G116" s="67" t="s">
        <v>155</v>
      </c>
      <c r="H116" s="67"/>
      <c r="I116" s="67"/>
      <c r="J116" s="68">
        <f t="shared" si="20"/>
        <v>1</v>
      </c>
      <c r="K116" s="68">
        <f t="shared" si="20"/>
        <v>1</v>
      </c>
      <c r="L116" s="68">
        <f t="shared" si="20"/>
        <v>1</v>
      </c>
    </row>
    <row r="117" spans="1:12" x14ac:dyDescent="0.2">
      <c r="A117" s="62" t="s">
        <v>161</v>
      </c>
      <c r="B117" s="67" t="s">
        <v>122</v>
      </c>
      <c r="C117" s="67" t="s">
        <v>76</v>
      </c>
      <c r="D117" s="67" t="s">
        <v>91</v>
      </c>
      <c r="E117" s="121" t="s">
        <v>167</v>
      </c>
      <c r="F117" s="62">
        <v>240</v>
      </c>
      <c r="G117" s="67" t="s">
        <v>155</v>
      </c>
      <c r="H117" s="67" t="s">
        <v>134</v>
      </c>
      <c r="I117" s="67"/>
      <c r="J117" s="68">
        <f t="shared" si="20"/>
        <v>1</v>
      </c>
      <c r="K117" s="68">
        <f t="shared" si="20"/>
        <v>1</v>
      </c>
      <c r="L117" s="68">
        <f t="shared" si="20"/>
        <v>1</v>
      </c>
    </row>
    <row r="118" spans="1:12" ht="36" x14ac:dyDescent="0.2">
      <c r="A118" s="62" t="s">
        <v>185</v>
      </c>
      <c r="B118" s="67" t="s">
        <v>122</v>
      </c>
      <c r="C118" s="67" t="s">
        <v>76</v>
      </c>
      <c r="D118" s="67" t="s">
        <v>91</v>
      </c>
      <c r="E118" s="121" t="s">
        <v>167</v>
      </c>
      <c r="F118" s="62">
        <v>240</v>
      </c>
      <c r="G118" s="67" t="s">
        <v>155</v>
      </c>
      <c r="H118" s="67" t="s">
        <v>134</v>
      </c>
      <c r="I118" s="67" t="s">
        <v>240</v>
      </c>
      <c r="J118" s="68">
        <f>'Приложение 2'!J105</f>
        <v>1</v>
      </c>
      <c r="K118" s="68">
        <f>'Приложение 2'!K105</f>
        <v>1</v>
      </c>
      <c r="L118" s="68">
        <f>'Приложение 2'!L105</f>
        <v>1</v>
      </c>
    </row>
    <row r="119" spans="1:12" ht="60" x14ac:dyDescent="0.2">
      <c r="A119" s="62" t="s">
        <v>159</v>
      </c>
      <c r="B119" s="67" t="s">
        <v>122</v>
      </c>
      <c r="C119" s="67" t="s">
        <v>76</v>
      </c>
      <c r="D119" s="67" t="s">
        <v>91</v>
      </c>
      <c r="E119" s="121" t="s">
        <v>160</v>
      </c>
      <c r="F119" s="62"/>
      <c r="G119" s="67"/>
      <c r="H119" s="67"/>
      <c r="I119" s="67"/>
      <c r="J119" s="68">
        <f t="shared" ref="J119:L123" si="21">J120</f>
        <v>1</v>
      </c>
      <c r="K119" s="68">
        <f t="shared" si="21"/>
        <v>1</v>
      </c>
      <c r="L119" s="68">
        <f t="shared" si="21"/>
        <v>1</v>
      </c>
    </row>
    <row r="120" spans="1:12" ht="36" x14ac:dyDescent="0.2">
      <c r="A120" s="81" t="s">
        <v>109</v>
      </c>
      <c r="B120" s="67" t="s">
        <v>122</v>
      </c>
      <c r="C120" s="67" t="s">
        <v>76</v>
      </c>
      <c r="D120" s="67" t="s">
        <v>91</v>
      </c>
      <c r="E120" s="121" t="s">
        <v>160</v>
      </c>
      <c r="F120" s="62">
        <v>200</v>
      </c>
      <c r="G120" s="67"/>
      <c r="H120" s="67"/>
      <c r="I120" s="67"/>
      <c r="J120" s="68">
        <f t="shared" si="21"/>
        <v>1</v>
      </c>
      <c r="K120" s="68">
        <f t="shared" si="21"/>
        <v>1</v>
      </c>
      <c r="L120" s="68">
        <f t="shared" si="21"/>
        <v>1</v>
      </c>
    </row>
    <row r="121" spans="1:12" ht="36" x14ac:dyDescent="0.2">
      <c r="A121" s="62" t="s">
        <v>110</v>
      </c>
      <c r="B121" s="67" t="s">
        <v>122</v>
      </c>
      <c r="C121" s="67" t="s">
        <v>76</v>
      </c>
      <c r="D121" s="67" t="s">
        <v>91</v>
      </c>
      <c r="E121" s="121" t="s">
        <v>160</v>
      </c>
      <c r="F121" s="62">
        <v>240</v>
      </c>
      <c r="G121" s="67"/>
      <c r="H121" s="67"/>
      <c r="I121" s="67"/>
      <c r="J121" s="68">
        <f t="shared" si="21"/>
        <v>1</v>
      </c>
      <c r="K121" s="68">
        <f t="shared" si="21"/>
        <v>1</v>
      </c>
      <c r="L121" s="68">
        <f t="shared" si="21"/>
        <v>1</v>
      </c>
    </row>
    <row r="122" spans="1:12" x14ac:dyDescent="0.2">
      <c r="A122" s="114" t="s">
        <v>154</v>
      </c>
      <c r="B122" s="67" t="s">
        <v>122</v>
      </c>
      <c r="C122" s="67" t="s">
        <v>76</v>
      </c>
      <c r="D122" s="67" t="s">
        <v>91</v>
      </c>
      <c r="E122" s="121" t="s">
        <v>160</v>
      </c>
      <c r="F122" s="67" t="s">
        <v>188</v>
      </c>
      <c r="G122" s="67" t="s">
        <v>155</v>
      </c>
      <c r="H122" s="67"/>
      <c r="I122" s="67"/>
      <c r="J122" s="68">
        <f t="shared" si="21"/>
        <v>1</v>
      </c>
      <c r="K122" s="68">
        <f t="shared" si="21"/>
        <v>1</v>
      </c>
      <c r="L122" s="68">
        <f t="shared" si="21"/>
        <v>1</v>
      </c>
    </row>
    <row r="123" spans="1:12" x14ac:dyDescent="0.2">
      <c r="A123" s="62" t="s">
        <v>156</v>
      </c>
      <c r="B123" s="67" t="s">
        <v>122</v>
      </c>
      <c r="C123" s="67" t="s">
        <v>76</v>
      </c>
      <c r="D123" s="67" t="s">
        <v>91</v>
      </c>
      <c r="E123" s="121" t="s">
        <v>160</v>
      </c>
      <c r="F123" s="67" t="s">
        <v>188</v>
      </c>
      <c r="G123" s="67" t="s">
        <v>155</v>
      </c>
      <c r="H123" s="67" t="s">
        <v>88</v>
      </c>
      <c r="I123" s="67"/>
      <c r="J123" s="68">
        <f t="shared" si="21"/>
        <v>1</v>
      </c>
      <c r="K123" s="68">
        <f t="shared" si="21"/>
        <v>1</v>
      </c>
      <c r="L123" s="68">
        <f t="shared" si="21"/>
        <v>1</v>
      </c>
    </row>
    <row r="124" spans="1:12" ht="36" x14ac:dyDescent="0.2">
      <c r="A124" s="62" t="s">
        <v>185</v>
      </c>
      <c r="B124" s="67" t="s">
        <v>122</v>
      </c>
      <c r="C124" s="67" t="s">
        <v>76</v>
      </c>
      <c r="D124" s="67" t="s">
        <v>91</v>
      </c>
      <c r="E124" s="121" t="s">
        <v>160</v>
      </c>
      <c r="F124" s="67" t="s">
        <v>188</v>
      </c>
      <c r="G124" s="67" t="s">
        <v>155</v>
      </c>
      <c r="H124" s="67" t="s">
        <v>88</v>
      </c>
      <c r="I124" s="67" t="s">
        <v>240</v>
      </c>
      <c r="J124" s="68">
        <f>'Приложение 2'!J93</f>
        <v>1</v>
      </c>
      <c r="K124" s="68">
        <f>'Приложение 2'!K93</f>
        <v>1</v>
      </c>
      <c r="L124" s="68">
        <f>'Приложение 2'!L93</f>
        <v>1</v>
      </c>
    </row>
    <row r="125" spans="1:12" ht="299.25" customHeight="1" x14ac:dyDescent="0.2">
      <c r="A125" s="93" t="s">
        <v>152</v>
      </c>
      <c r="B125" s="67" t="s">
        <v>122</v>
      </c>
      <c r="C125" s="67" t="s">
        <v>76</v>
      </c>
      <c r="D125" s="67" t="s">
        <v>91</v>
      </c>
      <c r="E125" s="121" t="s">
        <v>153</v>
      </c>
      <c r="F125" s="62"/>
      <c r="G125" s="67"/>
      <c r="H125" s="67"/>
      <c r="I125" s="67"/>
      <c r="J125" s="68">
        <f t="shared" ref="J125:L129" si="22">J126</f>
        <v>1</v>
      </c>
      <c r="K125" s="68">
        <f t="shared" si="22"/>
        <v>1</v>
      </c>
      <c r="L125" s="68">
        <f t="shared" si="22"/>
        <v>1</v>
      </c>
    </row>
    <row r="126" spans="1:12" ht="36" x14ac:dyDescent="0.2">
      <c r="A126" s="81" t="s">
        <v>109</v>
      </c>
      <c r="B126" s="67" t="s">
        <v>122</v>
      </c>
      <c r="C126" s="67" t="s">
        <v>76</v>
      </c>
      <c r="D126" s="67" t="s">
        <v>91</v>
      </c>
      <c r="E126" s="121" t="s">
        <v>153</v>
      </c>
      <c r="F126" s="62">
        <v>200</v>
      </c>
      <c r="G126" s="67"/>
      <c r="H126" s="67"/>
      <c r="I126" s="67"/>
      <c r="J126" s="68">
        <f t="shared" si="22"/>
        <v>1</v>
      </c>
      <c r="K126" s="68">
        <f t="shared" si="22"/>
        <v>1</v>
      </c>
      <c r="L126" s="68">
        <f t="shared" si="22"/>
        <v>1</v>
      </c>
    </row>
    <row r="127" spans="1:12" ht="36" x14ac:dyDescent="0.2">
      <c r="A127" s="62" t="s">
        <v>110</v>
      </c>
      <c r="B127" s="67" t="s">
        <v>122</v>
      </c>
      <c r="C127" s="67" t="s">
        <v>76</v>
      </c>
      <c r="D127" s="67" t="s">
        <v>91</v>
      </c>
      <c r="E127" s="121" t="s">
        <v>153</v>
      </c>
      <c r="F127" s="94">
        <v>240</v>
      </c>
      <c r="G127" s="145"/>
      <c r="H127" s="145"/>
      <c r="I127" s="145"/>
      <c r="J127" s="68">
        <f t="shared" si="22"/>
        <v>1</v>
      </c>
      <c r="K127" s="68">
        <f t="shared" si="22"/>
        <v>1</v>
      </c>
      <c r="L127" s="68">
        <f t="shared" si="22"/>
        <v>1</v>
      </c>
    </row>
    <row r="128" spans="1:12" x14ac:dyDescent="0.2">
      <c r="A128" s="62" t="s">
        <v>143</v>
      </c>
      <c r="B128" s="67" t="s">
        <v>122</v>
      </c>
      <c r="C128" s="67" t="s">
        <v>76</v>
      </c>
      <c r="D128" s="67" t="s">
        <v>91</v>
      </c>
      <c r="E128" s="121" t="s">
        <v>153</v>
      </c>
      <c r="F128" s="94">
        <v>240</v>
      </c>
      <c r="G128" s="145" t="s">
        <v>101</v>
      </c>
      <c r="H128" s="145"/>
      <c r="I128" s="145"/>
      <c r="J128" s="68">
        <f t="shared" si="22"/>
        <v>1</v>
      </c>
      <c r="K128" s="68">
        <f t="shared" si="22"/>
        <v>1</v>
      </c>
      <c r="L128" s="68">
        <f t="shared" si="22"/>
        <v>1</v>
      </c>
    </row>
    <row r="129" spans="1:12" ht="24" x14ac:dyDescent="0.2">
      <c r="A129" s="62" t="s">
        <v>151</v>
      </c>
      <c r="B129" s="67" t="s">
        <v>122</v>
      </c>
      <c r="C129" s="67" t="s">
        <v>76</v>
      </c>
      <c r="D129" s="67" t="s">
        <v>91</v>
      </c>
      <c r="E129" s="121" t="s">
        <v>153</v>
      </c>
      <c r="F129" s="94">
        <v>240</v>
      </c>
      <c r="G129" s="145" t="s">
        <v>101</v>
      </c>
      <c r="H129" s="145" t="s">
        <v>83</v>
      </c>
      <c r="I129" s="145"/>
      <c r="J129" s="68">
        <f t="shared" si="22"/>
        <v>1</v>
      </c>
      <c r="K129" s="68">
        <f t="shared" si="22"/>
        <v>1</v>
      </c>
      <c r="L129" s="68">
        <f t="shared" si="22"/>
        <v>1</v>
      </c>
    </row>
    <row r="130" spans="1:12" ht="36" x14ac:dyDescent="0.2">
      <c r="A130" s="62" t="s">
        <v>185</v>
      </c>
      <c r="B130" s="67" t="s">
        <v>122</v>
      </c>
      <c r="C130" s="67" t="s">
        <v>76</v>
      </c>
      <c r="D130" s="67" t="s">
        <v>91</v>
      </c>
      <c r="E130" s="121" t="s">
        <v>153</v>
      </c>
      <c r="F130" s="94">
        <v>240</v>
      </c>
      <c r="G130" s="145" t="s">
        <v>101</v>
      </c>
      <c r="H130" s="145" t="s">
        <v>83</v>
      </c>
      <c r="I130" s="145" t="s">
        <v>240</v>
      </c>
      <c r="J130" s="68">
        <f>'Приложение 2'!J83</f>
        <v>1</v>
      </c>
      <c r="K130" s="68">
        <f>'Приложение 2'!K83</f>
        <v>1</v>
      </c>
      <c r="L130" s="68">
        <f>'Приложение 2'!L83</f>
        <v>1</v>
      </c>
    </row>
    <row r="131" spans="1:12" ht="99.75" customHeight="1" x14ac:dyDescent="0.2">
      <c r="A131" s="62" t="s">
        <v>189</v>
      </c>
      <c r="B131" s="67" t="s">
        <v>122</v>
      </c>
      <c r="C131" s="67" t="s">
        <v>76</v>
      </c>
      <c r="D131" s="67" t="s">
        <v>91</v>
      </c>
      <c r="E131" s="121" t="s">
        <v>125</v>
      </c>
      <c r="F131" s="62"/>
      <c r="G131" s="67"/>
      <c r="H131" s="67"/>
      <c r="I131" s="67"/>
      <c r="J131" s="68">
        <f t="shared" ref="J131:L135" si="23">J132</f>
        <v>4.3</v>
      </c>
      <c r="K131" s="68">
        <f t="shared" si="23"/>
        <v>0</v>
      </c>
      <c r="L131" s="68">
        <f t="shared" si="23"/>
        <v>0</v>
      </c>
    </row>
    <row r="132" spans="1:12" x14ac:dyDescent="0.2">
      <c r="A132" s="62" t="s">
        <v>126</v>
      </c>
      <c r="B132" s="67" t="s">
        <v>122</v>
      </c>
      <c r="C132" s="67" t="s">
        <v>76</v>
      </c>
      <c r="D132" s="67" t="s">
        <v>91</v>
      </c>
      <c r="E132" s="121" t="s">
        <v>125</v>
      </c>
      <c r="F132" s="62">
        <v>500</v>
      </c>
      <c r="G132" s="67"/>
      <c r="H132" s="67"/>
      <c r="I132" s="67"/>
      <c r="J132" s="68">
        <f t="shared" si="23"/>
        <v>4.3</v>
      </c>
      <c r="K132" s="68">
        <f t="shared" si="23"/>
        <v>0</v>
      </c>
      <c r="L132" s="68">
        <f t="shared" si="23"/>
        <v>0</v>
      </c>
    </row>
    <row r="133" spans="1:12" x14ac:dyDescent="0.2">
      <c r="A133" s="62" t="s">
        <v>127</v>
      </c>
      <c r="B133" s="67" t="s">
        <v>122</v>
      </c>
      <c r="C133" s="67" t="s">
        <v>76</v>
      </c>
      <c r="D133" s="67" t="s">
        <v>91</v>
      </c>
      <c r="E133" s="121" t="s">
        <v>125</v>
      </c>
      <c r="F133" s="62">
        <v>540</v>
      </c>
      <c r="G133" s="67"/>
      <c r="H133" s="67"/>
      <c r="I133" s="67"/>
      <c r="J133" s="68">
        <f t="shared" si="23"/>
        <v>4.3</v>
      </c>
      <c r="K133" s="68">
        <f t="shared" si="23"/>
        <v>0</v>
      </c>
      <c r="L133" s="68">
        <f t="shared" si="23"/>
        <v>0</v>
      </c>
    </row>
    <row r="134" spans="1:12" x14ac:dyDescent="0.2">
      <c r="A134" s="62" t="s">
        <v>85</v>
      </c>
      <c r="B134" s="67" t="s">
        <v>122</v>
      </c>
      <c r="C134" s="67" t="s">
        <v>76</v>
      </c>
      <c r="D134" s="67" t="s">
        <v>91</v>
      </c>
      <c r="E134" s="121" t="s">
        <v>125</v>
      </c>
      <c r="F134" s="62">
        <v>540</v>
      </c>
      <c r="G134" s="67" t="s">
        <v>86</v>
      </c>
      <c r="H134" s="67"/>
      <c r="I134" s="67"/>
      <c r="J134" s="68">
        <f t="shared" si="23"/>
        <v>4.3</v>
      </c>
      <c r="K134" s="68">
        <f t="shared" si="23"/>
        <v>0</v>
      </c>
      <c r="L134" s="68">
        <f t="shared" si="23"/>
        <v>0</v>
      </c>
    </row>
    <row r="135" spans="1:12" ht="48" x14ac:dyDescent="0.2">
      <c r="A135" s="62" t="s">
        <v>119</v>
      </c>
      <c r="B135" s="67" t="s">
        <v>122</v>
      </c>
      <c r="C135" s="67" t="s">
        <v>76</v>
      </c>
      <c r="D135" s="67" t="s">
        <v>91</v>
      </c>
      <c r="E135" s="121" t="s">
        <v>125</v>
      </c>
      <c r="F135" s="62">
        <v>540</v>
      </c>
      <c r="G135" s="67" t="s">
        <v>86</v>
      </c>
      <c r="H135" s="67" t="s">
        <v>120</v>
      </c>
      <c r="I135" s="67"/>
      <c r="J135" s="68">
        <f t="shared" si="23"/>
        <v>4.3</v>
      </c>
      <c r="K135" s="68">
        <f t="shared" si="23"/>
        <v>0</v>
      </c>
      <c r="L135" s="68">
        <f t="shared" si="23"/>
        <v>0</v>
      </c>
    </row>
    <row r="136" spans="1:12" ht="36" x14ac:dyDescent="0.2">
      <c r="A136" s="62" t="s">
        <v>185</v>
      </c>
      <c r="B136" s="67" t="s">
        <v>122</v>
      </c>
      <c r="C136" s="67" t="s">
        <v>76</v>
      </c>
      <c r="D136" s="67" t="s">
        <v>91</v>
      </c>
      <c r="E136" s="121" t="s">
        <v>125</v>
      </c>
      <c r="F136" s="62">
        <v>540</v>
      </c>
      <c r="G136" s="67" t="s">
        <v>86</v>
      </c>
      <c r="H136" s="67" t="s">
        <v>120</v>
      </c>
      <c r="I136" s="67" t="s">
        <v>240</v>
      </c>
      <c r="J136" s="68">
        <f>'Приложение 2'!J42</f>
        <v>4.3</v>
      </c>
      <c r="K136" s="68">
        <f>'Приложение 2'!K42</f>
        <v>0</v>
      </c>
      <c r="L136" s="68">
        <f>'Приложение 2'!L42</f>
        <v>0</v>
      </c>
    </row>
    <row r="137" spans="1:12" ht="48" x14ac:dyDescent="0.2">
      <c r="A137" s="62" t="s">
        <v>129</v>
      </c>
      <c r="B137" s="67" t="s">
        <v>122</v>
      </c>
      <c r="C137" s="67" t="s">
        <v>76</v>
      </c>
      <c r="D137" s="67" t="s">
        <v>91</v>
      </c>
      <c r="E137" s="121" t="s">
        <v>130</v>
      </c>
      <c r="F137" s="75"/>
      <c r="G137" s="146"/>
      <c r="H137" s="146"/>
      <c r="I137" s="146"/>
      <c r="J137" s="68">
        <f t="shared" ref="J137:L140" si="24">J138</f>
        <v>10</v>
      </c>
      <c r="K137" s="68">
        <f t="shared" si="24"/>
        <v>10</v>
      </c>
      <c r="L137" s="68">
        <f t="shared" si="24"/>
        <v>10</v>
      </c>
    </row>
    <row r="138" spans="1:12" x14ac:dyDescent="0.2">
      <c r="A138" s="62" t="s">
        <v>112</v>
      </c>
      <c r="B138" s="67" t="s">
        <v>122</v>
      </c>
      <c r="C138" s="67" t="s">
        <v>76</v>
      </c>
      <c r="D138" s="67" t="s">
        <v>91</v>
      </c>
      <c r="E138" s="121" t="s">
        <v>130</v>
      </c>
      <c r="F138" s="75">
        <v>800</v>
      </c>
      <c r="G138" s="146"/>
      <c r="H138" s="146"/>
      <c r="I138" s="146"/>
      <c r="J138" s="68">
        <f t="shared" si="24"/>
        <v>10</v>
      </c>
      <c r="K138" s="68">
        <f t="shared" si="24"/>
        <v>10</v>
      </c>
      <c r="L138" s="68">
        <f t="shared" si="24"/>
        <v>10</v>
      </c>
    </row>
    <row r="139" spans="1:12" x14ac:dyDescent="0.2">
      <c r="A139" s="62" t="s">
        <v>131</v>
      </c>
      <c r="B139" s="67" t="s">
        <v>122</v>
      </c>
      <c r="C139" s="67" t="s">
        <v>76</v>
      </c>
      <c r="D139" s="67" t="s">
        <v>91</v>
      </c>
      <c r="E139" s="121" t="s">
        <v>130</v>
      </c>
      <c r="F139" s="62">
        <v>870</v>
      </c>
      <c r="G139" s="67"/>
      <c r="H139" s="67"/>
      <c r="I139" s="67"/>
      <c r="J139" s="68">
        <f t="shared" si="24"/>
        <v>10</v>
      </c>
      <c r="K139" s="68">
        <f t="shared" si="24"/>
        <v>10</v>
      </c>
      <c r="L139" s="68">
        <f t="shared" si="24"/>
        <v>10</v>
      </c>
    </row>
    <row r="140" spans="1:12" x14ac:dyDescent="0.2">
      <c r="A140" s="62" t="s">
        <v>85</v>
      </c>
      <c r="B140" s="67" t="s">
        <v>122</v>
      </c>
      <c r="C140" s="67" t="s">
        <v>76</v>
      </c>
      <c r="D140" s="67" t="s">
        <v>91</v>
      </c>
      <c r="E140" s="121" t="s">
        <v>130</v>
      </c>
      <c r="F140" s="62">
        <v>870</v>
      </c>
      <c r="G140" s="67" t="s">
        <v>86</v>
      </c>
      <c r="H140" s="67"/>
      <c r="I140" s="67"/>
      <c r="J140" s="68">
        <f t="shared" si="24"/>
        <v>10</v>
      </c>
      <c r="K140" s="68">
        <f t="shared" si="24"/>
        <v>10</v>
      </c>
      <c r="L140" s="68">
        <f t="shared" si="24"/>
        <v>10</v>
      </c>
    </row>
    <row r="141" spans="1:12" x14ac:dyDescent="0.2">
      <c r="A141" s="62" t="s">
        <v>128</v>
      </c>
      <c r="B141" s="67" t="s">
        <v>122</v>
      </c>
      <c r="C141" s="67" t="s">
        <v>76</v>
      </c>
      <c r="D141" s="67" t="s">
        <v>91</v>
      </c>
      <c r="E141" s="121" t="s">
        <v>130</v>
      </c>
      <c r="F141" s="62">
        <v>870</v>
      </c>
      <c r="G141" s="67" t="s">
        <v>86</v>
      </c>
      <c r="H141" s="67" t="s">
        <v>82</v>
      </c>
      <c r="I141" s="67"/>
      <c r="J141" s="68">
        <f>'Приложение 2'!J54</f>
        <v>10</v>
      </c>
      <c r="K141" s="68">
        <f>'Приложение 2'!K54</f>
        <v>10</v>
      </c>
      <c r="L141" s="68">
        <f>'Приложение 2'!L54</f>
        <v>10</v>
      </c>
    </row>
    <row r="142" spans="1:12" ht="60" x14ac:dyDescent="0.2">
      <c r="A142" s="80" t="s">
        <v>135</v>
      </c>
      <c r="B142" s="67" t="s">
        <v>122</v>
      </c>
      <c r="C142" s="67" t="s">
        <v>76</v>
      </c>
      <c r="D142" s="67" t="s">
        <v>91</v>
      </c>
      <c r="E142" s="121" t="s">
        <v>136</v>
      </c>
      <c r="F142" s="62"/>
      <c r="G142" s="67"/>
      <c r="H142" s="67"/>
      <c r="I142" s="67"/>
      <c r="J142" s="68">
        <f>J143+J148</f>
        <v>109.3</v>
      </c>
      <c r="K142" s="68">
        <f>K143+K148</f>
        <v>114.4</v>
      </c>
      <c r="L142" s="68">
        <f>L143+L148</f>
        <v>118.69999999999999</v>
      </c>
    </row>
    <row r="143" spans="1:12" ht="72" x14ac:dyDescent="0.2">
      <c r="A143" s="62" t="s">
        <v>93</v>
      </c>
      <c r="B143" s="67" t="s">
        <v>122</v>
      </c>
      <c r="C143" s="67" t="s">
        <v>76</v>
      </c>
      <c r="D143" s="67" t="s">
        <v>91</v>
      </c>
      <c r="E143" s="121" t="s">
        <v>136</v>
      </c>
      <c r="F143" s="62">
        <v>100</v>
      </c>
      <c r="G143" s="67"/>
      <c r="H143" s="67"/>
      <c r="I143" s="67"/>
      <c r="J143" s="68">
        <f t="shared" ref="J143:L146" si="25">J144</f>
        <v>99.1</v>
      </c>
      <c r="K143" s="68">
        <f t="shared" si="25"/>
        <v>101</v>
      </c>
      <c r="L143" s="68">
        <f t="shared" si="25"/>
        <v>104.6</v>
      </c>
    </row>
    <row r="144" spans="1:12" ht="36" x14ac:dyDescent="0.2">
      <c r="A144" s="62" t="s">
        <v>94</v>
      </c>
      <c r="B144" s="67" t="s">
        <v>122</v>
      </c>
      <c r="C144" s="67" t="s">
        <v>76</v>
      </c>
      <c r="D144" s="67" t="s">
        <v>91</v>
      </c>
      <c r="E144" s="121" t="s">
        <v>136</v>
      </c>
      <c r="F144" s="62">
        <v>120</v>
      </c>
      <c r="G144" s="67"/>
      <c r="H144" s="67"/>
      <c r="I144" s="67"/>
      <c r="J144" s="68">
        <f t="shared" si="25"/>
        <v>99.1</v>
      </c>
      <c r="K144" s="68">
        <f t="shared" si="25"/>
        <v>101</v>
      </c>
      <c r="L144" s="68">
        <f t="shared" si="25"/>
        <v>104.6</v>
      </c>
    </row>
    <row r="145" spans="1:12" x14ac:dyDescent="0.2">
      <c r="A145" s="76" t="s">
        <v>132</v>
      </c>
      <c r="B145" s="67" t="s">
        <v>122</v>
      </c>
      <c r="C145" s="67" t="s">
        <v>76</v>
      </c>
      <c r="D145" s="67" t="s">
        <v>91</v>
      </c>
      <c r="E145" s="121" t="s">
        <v>136</v>
      </c>
      <c r="F145" s="62">
        <v>120</v>
      </c>
      <c r="G145" s="79" t="s">
        <v>88</v>
      </c>
      <c r="H145" s="67"/>
      <c r="I145" s="67"/>
      <c r="J145" s="68">
        <f t="shared" si="25"/>
        <v>99.1</v>
      </c>
      <c r="K145" s="68">
        <f t="shared" si="25"/>
        <v>101</v>
      </c>
      <c r="L145" s="68">
        <f t="shared" si="25"/>
        <v>104.6</v>
      </c>
    </row>
    <row r="146" spans="1:12" ht="24" x14ac:dyDescent="0.2">
      <c r="A146" s="78" t="s">
        <v>133</v>
      </c>
      <c r="B146" s="67" t="s">
        <v>122</v>
      </c>
      <c r="C146" s="67" t="s">
        <v>76</v>
      </c>
      <c r="D146" s="67" t="s">
        <v>91</v>
      </c>
      <c r="E146" s="121" t="s">
        <v>136</v>
      </c>
      <c r="F146" s="62">
        <v>120</v>
      </c>
      <c r="G146" s="79" t="s">
        <v>88</v>
      </c>
      <c r="H146" s="67" t="s">
        <v>134</v>
      </c>
      <c r="I146" s="67"/>
      <c r="J146" s="68">
        <f t="shared" si="25"/>
        <v>99.1</v>
      </c>
      <c r="K146" s="68">
        <f t="shared" si="25"/>
        <v>101</v>
      </c>
      <c r="L146" s="68">
        <f t="shared" si="25"/>
        <v>104.6</v>
      </c>
    </row>
    <row r="147" spans="1:12" ht="36" x14ac:dyDescent="0.2">
      <c r="A147" s="62" t="s">
        <v>185</v>
      </c>
      <c r="B147" s="67" t="s">
        <v>122</v>
      </c>
      <c r="C147" s="67" t="s">
        <v>76</v>
      </c>
      <c r="D147" s="67" t="s">
        <v>91</v>
      </c>
      <c r="E147" s="121" t="s">
        <v>136</v>
      </c>
      <c r="F147" s="62">
        <v>120</v>
      </c>
      <c r="G147" s="79" t="s">
        <v>88</v>
      </c>
      <c r="H147" s="67" t="s">
        <v>134</v>
      </c>
      <c r="I147" s="67" t="s">
        <v>240</v>
      </c>
      <c r="J147" s="68">
        <f>'Приложение 2'!J61</f>
        <v>99.1</v>
      </c>
      <c r="K147" s="68">
        <f>'Приложение 2'!K61</f>
        <v>101</v>
      </c>
      <c r="L147" s="68">
        <f>'Приложение 2'!L61</f>
        <v>104.6</v>
      </c>
    </row>
    <row r="148" spans="1:12" ht="36" x14ac:dyDescent="0.2">
      <c r="A148" s="81" t="s">
        <v>109</v>
      </c>
      <c r="B148" s="67" t="s">
        <v>122</v>
      </c>
      <c r="C148" s="67" t="s">
        <v>76</v>
      </c>
      <c r="D148" s="67" t="s">
        <v>91</v>
      </c>
      <c r="E148" s="121" t="s">
        <v>136</v>
      </c>
      <c r="F148" s="62">
        <v>200</v>
      </c>
      <c r="G148" s="67"/>
      <c r="H148" s="67"/>
      <c r="I148" s="67"/>
      <c r="J148" s="68">
        <f t="shared" ref="J148:L151" si="26">J149</f>
        <v>10.199999999999999</v>
      </c>
      <c r="K148" s="68">
        <f t="shared" si="26"/>
        <v>13.4</v>
      </c>
      <c r="L148" s="68">
        <f t="shared" si="26"/>
        <v>14.1</v>
      </c>
    </row>
    <row r="149" spans="1:12" ht="36" x14ac:dyDescent="0.2">
      <c r="A149" s="62" t="s">
        <v>110</v>
      </c>
      <c r="B149" s="67" t="s">
        <v>122</v>
      </c>
      <c r="C149" s="67" t="s">
        <v>76</v>
      </c>
      <c r="D149" s="67" t="s">
        <v>91</v>
      </c>
      <c r="E149" s="121" t="s">
        <v>136</v>
      </c>
      <c r="F149" s="62">
        <v>240</v>
      </c>
      <c r="G149" s="67"/>
      <c r="H149" s="67"/>
      <c r="I149" s="67"/>
      <c r="J149" s="68">
        <f t="shared" si="26"/>
        <v>10.199999999999999</v>
      </c>
      <c r="K149" s="68">
        <f t="shared" si="26"/>
        <v>13.4</v>
      </c>
      <c r="L149" s="68">
        <f t="shared" si="26"/>
        <v>14.1</v>
      </c>
    </row>
    <row r="150" spans="1:12" x14ac:dyDescent="0.2">
      <c r="A150" s="76" t="s">
        <v>132</v>
      </c>
      <c r="B150" s="67" t="s">
        <v>122</v>
      </c>
      <c r="C150" s="67" t="s">
        <v>76</v>
      </c>
      <c r="D150" s="67" t="s">
        <v>91</v>
      </c>
      <c r="E150" s="121" t="s">
        <v>136</v>
      </c>
      <c r="F150" s="62">
        <v>240</v>
      </c>
      <c r="G150" s="79" t="s">
        <v>88</v>
      </c>
      <c r="H150" s="67"/>
      <c r="I150" s="67"/>
      <c r="J150" s="68">
        <f t="shared" si="26"/>
        <v>10.199999999999999</v>
      </c>
      <c r="K150" s="68">
        <f t="shared" si="26"/>
        <v>13.4</v>
      </c>
      <c r="L150" s="68">
        <f t="shared" si="26"/>
        <v>14.1</v>
      </c>
    </row>
    <row r="151" spans="1:12" ht="24" x14ac:dyDescent="0.2">
      <c r="A151" s="78" t="s">
        <v>133</v>
      </c>
      <c r="B151" s="67" t="s">
        <v>122</v>
      </c>
      <c r="C151" s="67" t="s">
        <v>76</v>
      </c>
      <c r="D151" s="67" t="s">
        <v>91</v>
      </c>
      <c r="E151" s="121" t="s">
        <v>136</v>
      </c>
      <c r="F151" s="62">
        <v>240</v>
      </c>
      <c r="G151" s="79" t="s">
        <v>88</v>
      </c>
      <c r="H151" s="67" t="s">
        <v>134</v>
      </c>
      <c r="I151" s="67"/>
      <c r="J151" s="68">
        <f t="shared" si="26"/>
        <v>10.199999999999999</v>
      </c>
      <c r="K151" s="68">
        <f t="shared" si="26"/>
        <v>13.4</v>
      </c>
      <c r="L151" s="68">
        <f t="shared" si="26"/>
        <v>14.1</v>
      </c>
    </row>
    <row r="152" spans="1:12" ht="36" x14ac:dyDescent="0.2">
      <c r="A152" s="62" t="s">
        <v>185</v>
      </c>
      <c r="B152" s="67" t="s">
        <v>122</v>
      </c>
      <c r="C152" s="67" t="s">
        <v>76</v>
      </c>
      <c r="D152" s="67" t="s">
        <v>91</v>
      </c>
      <c r="E152" s="121" t="s">
        <v>136</v>
      </c>
      <c r="F152" s="62">
        <v>240</v>
      </c>
      <c r="G152" s="79" t="s">
        <v>88</v>
      </c>
      <c r="H152" s="67" t="s">
        <v>134</v>
      </c>
      <c r="I152" s="67" t="s">
        <v>240</v>
      </c>
      <c r="J152" s="68">
        <f>'Приложение 2'!J63</f>
        <v>10.199999999999999</v>
      </c>
      <c r="K152" s="68">
        <f>'Приложение 2'!K63</f>
        <v>13.4</v>
      </c>
      <c r="L152" s="68">
        <f>'Приложение 2'!L63</f>
        <v>14.1</v>
      </c>
    </row>
  </sheetData>
  <autoFilter ref="A7:AMK152"/>
  <mergeCells count="10">
    <mergeCell ref="F1:L1"/>
    <mergeCell ref="A3:L3"/>
    <mergeCell ref="F4:L4"/>
    <mergeCell ref="A5:A6"/>
    <mergeCell ref="B5:E6"/>
    <mergeCell ref="F5:F6"/>
    <mergeCell ref="G5:G6"/>
    <mergeCell ref="H5:H6"/>
    <mergeCell ref="I5:I6"/>
    <mergeCell ref="J5:L5"/>
  </mergeCells>
  <pageMargins left="0.43333333333333302" right="0.23611111111111099" top="0.70277777777777795" bottom="1.2208333333333301" header="0.3" footer="0.51180555555555496"/>
  <pageSetup paperSize="9" scale="91" firstPageNumber="0" orientation="portrait" horizontalDpi="300" verticalDpi="300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49"/>
  <sheetViews>
    <sheetView view="pageBreakPreview" zoomScaleNormal="100" workbookViewId="0">
      <selection activeCell="F1" sqref="F1:K1"/>
    </sheetView>
  </sheetViews>
  <sheetFormatPr defaultRowHeight="12.75" x14ac:dyDescent="0.2"/>
  <cols>
    <col min="1" max="1" width="37.5" style="54" customWidth="1"/>
    <col min="2" max="4" width="4.1640625" style="54" customWidth="1"/>
    <col min="5" max="5" width="8.33203125" style="117" customWidth="1"/>
    <col min="6" max="7" width="4.1640625" style="118" customWidth="1"/>
    <col min="8" max="8" width="5.33203125" style="118" customWidth="1"/>
    <col min="9" max="11" width="14" style="54" customWidth="1"/>
    <col min="12" max="1025" width="9" style="55" customWidth="1"/>
  </cols>
  <sheetData>
    <row r="1" spans="1:11" ht="104.25" customHeight="1" x14ac:dyDescent="0.2">
      <c r="A1" s="56"/>
      <c r="B1" s="57"/>
      <c r="C1" s="57"/>
      <c r="D1" s="57"/>
      <c r="E1" s="119"/>
      <c r="F1" s="224" t="s">
        <v>247</v>
      </c>
      <c r="G1" s="224"/>
      <c r="H1" s="224"/>
      <c r="I1" s="224"/>
      <c r="J1" s="224"/>
      <c r="K1" s="224"/>
    </row>
    <row r="2" spans="1:11" ht="84" customHeight="1" x14ac:dyDescent="0.2">
      <c r="A2" s="225" t="s">
        <v>190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</row>
    <row r="3" spans="1:11" ht="15" customHeight="1" x14ac:dyDescent="0.2">
      <c r="A3" s="59"/>
      <c r="B3" s="59"/>
      <c r="C3" s="59"/>
      <c r="D3" s="59"/>
      <c r="E3" s="59"/>
      <c r="F3" s="226"/>
      <c r="G3" s="226"/>
      <c r="H3" s="226"/>
      <c r="I3" s="226"/>
      <c r="J3" s="226"/>
      <c r="K3" s="226"/>
    </row>
    <row r="4" spans="1:11" ht="19.899999999999999" customHeight="1" x14ac:dyDescent="0.2">
      <c r="A4" s="227" t="s">
        <v>4</v>
      </c>
      <c r="B4" s="227" t="s">
        <v>74</v>
      </c>
      <c r="C4" s="227"/>
      <c r="D4" s="227"/>
      <c r="E4" s="227"/>
      <c r="F4" s="227" t="s">
        <v>72</v>
      </c>
      <c r="G4" s="227" t="s">
        <v>73</v>
      </c>
      <c r="H4" s="229" t="s">
        <v>71</v>
      </c>
      <c r="I4" s="227" t="s">
        <v>5</v>
      </c>
      <c r="J4" s="227"/>
      <c r="K4" s="227"/>
    </row>
    <row r="5" spans="1:11" ht="16.350000000000001" customHeight="1" x14ac:dyDescent="0.2">
      <c r="A5" s="227"/>
      <c r="B5" s="227"/>
      <c r="C5" s="227"/>
      <c r="D5" s="227"/>
      <c r="E5" s="227"/>
      <c r="F5" s="227"/>
      <c r="G5" s="227"/>
      <c r="H5" s="229"/>
      <c r="I5" s="60" t="s">
        <v>6</v>
      </c>
      <c r="J5" s="60" t="s">
        <v>7</v>
      </c>
      <c r="K5" s="60" t="s">
        <v>8</v>
      </c>
    </row>
    <row r="6" spans="1:11" ht="14.45" customHeight="1" x14ac:dyDescent="0.2">
      <c r="A6" s="61" t="s">
        <v>76</v>
      </c>
      <c r="B6" s="61">
        <v>2</v>
      </c>
      <c r="C6" s="61">
        <v>3</v>
      </c>
      <c r="D6" s="61">
        <v>4</v>
      </c>
      <c r="E6" s="61">
        <v>5</v>
      </c>
      <c r="F6" s="120" t="s">
        <v>77</v>
      </c>
      <c r="G6" s="120" t="s">
        <v>78</v>
      </c>
      <c r="H6" s="120" t="s">
        <v>79</v>
      </c>
      <c r="I6" s="61">
        <v>9</v>
      </c>
      <c r="J6" s="61">
        <v>10</v>
      </c>
      <c r="K6" s="61">
        <v>11</v>
      </c>
    </row>
    <row r="7" spans="1:11" ht="14.45" customHeight="1" x14ac:dyDescent="0.2">
      <c r="A7" s="62" t="s">
        <v>84</v>
      </c>
      <c r="B7" s="62"/>
      <c r="C7" s="62"/>
      <c r="D7" s="62"/>
      <c r="E7" s="63"/>
      <c r="F7" s="67"/>
      <c r="G7" s="67"/>
      <c r="H7" s="67"/>
      <c r="I7" s="64">
        <f>I16+I60+I8</f>
        <v>2441.54</v>
      </c>
      <c r="J7" s="64">
        <f>J16+J60+J8</f>
        <v>2480.9499999999998</v>
      </c>
      <c r="K7" s="64">
        <f>K16+K60+K8</f>
        <v>2499</v>
      </c>
    </row>
    <row r="8" spans="1:11" s="55" customFormat="1" ht="79.5" customHeight="1" x14ac:dyDescent="0.2">
      <c r="A8" s="62" t="s">
        <v>146</v>
      </c>
      <c r="B8" s="216">
        <v>13</v>
      </c>
      <c r="C8" s="216"/>
      <c r="D8" s="216"/>
      <c r="E8" s="217"/>
      <c r="F8" s="67"/>
      <c r="G8" s="67"/>
      <c r="H8" s="67"/>
      <c r="I8" s="68">
        <f t="shared" ref="I8:K14" si="0">I9</f>
        <v>519.29999999999995</v>
      </c>
      <c r="J8" s="68">
        <f t="shared" si="0"/>
        <v>989</v>
      </c>
      <c r="K8" s="68">
        <f t="shared" si="0"/>
        <v>989</v>
      </c>
    </row>
    <row r="9" spans="1:11" s="55" customFormat="1" ht="105" customHeight="1" x14ac:dyDescent="0.2">
      <c r="A9" s="62" t="s">
        <v>241</v>
      </c>
      <c r="B9" s="216">
        <v>13</v>
      </c>
      <c r="C9" s="216">
        <v>0</v>
      </c>
      <c r="D9" s="216" t="s">
        <v>242</v>
      </c>
      <c r="E9" s="217"/>
      <c r="F9" s="67"/>
      <c r="G9" s="67"/>
      <c r="H9" s="67"/>
      <c r="I9" s="68">
        <f t="shared" si="0"/>
        <v>519.29999999999995</v>
      </c>
      <c r="J9" s="68">
        <f t="shared" si="0"/>
        <v>989</v>
      </c>
      <c r="K9" s="68">
        <f t="shared" si="0"/>
        <v>989</v>
      </c>
    </row>
    <row r="10" spans="1:11" s="55" customFormat="1" ht="228.75" customHeight="1" x14ac:dyDescent="0.2">
      <c r="A10" s="62" t="s">
        <v>149</v>
      </c>
      <c r="B10" s="216">
        <v>13</v>
      </c>
      <c r="C10" s="216">
        <v>0</v>
      </c>
      <c r="D10" s="216" t="s">
        <v>242</v>
      </c>
      <c r="E10" s="217">
        <v>44102</v>
      </c>
      <c r="F10" s="67"/>
      <c r="G10" s="67"/>
      <c r="H10" s="67"/>
      <c r="I10" s="68">
        <f t="shared" si="0"/>
        <v>519.29999999999995</v>
      </c>
      <c r="J10" s="68">
        <f t="shared" si="0"/>
        <v>989</v>
      </c>
      <c r="K10" s="68">
        <f t="shared" si="0"/>
        <v>989</v>
      </c>
    </row>
    <row r="11" spans="1:11" s="55" customFormat="1" ht="44.25" customHeight="1" x14ac:dyDescent="0.2">
      <c r="A11" s="216" t="s">
        <v>109</v>
      </c>
      <c r="B11" s="216">
        <v>13</v>
      </c>
      <c r="C11" s="216">
        <v>0</v>
      </c>
      <c r="D11" s="216" t="s">
        <v>242</v>
      </c>
      <c r="E11" s="217">
        <v>44102</v>
      </c>
      <c r="F11" s="67"/>
      <c r="G11" s="67"/>
      <c r="H11" s="67"/>
      <c r="I11" s="68">
        <f t="shared" si="0"/>
        <v>519.29999999999995</v>
      </c>
      <c r="J11" s="68">
        <f t="shared" si="0"/>
        <v>989</v>
      </c>
      <c r="K11" s="68">
        <f t="shared" si="0"/>
        <v>989</v>
      </c>
    </row>
    <row r="12" spans="1:11" s="55" customFormat="1" ht="44.25" customHeight="1" x14ac:dyDescent="0.2">
      <c r="A12" s="216" t="s">
        <v>110</v>
      </c>
      <c r="B12" s="216">
        <v>13</v>
      </c>
      <c r="C12" s="216">
        <v>0</v>
      </c>
      <c r="D12" s="216" t="s">
        <v>242</v>
      </c>
      <c r="E12" s="217">
        <v>44102</v>
      </c>
      <c r="F12" s="67"/>
      <c r="G12" s="67"/>
      <c r="H12" s="67"/>
      <c r="I12" s="68">
        <f t="shared" si="0"/>
        <v>519.29999999999995</v>
      </c>
      <c r="J12" s="68">
        <f t="shared" si="0"/>
        <v>989</v>
      </c>
      <c r="K12" s="68">
        <f t="shared" si="0"/>
        <v>989</v>
      </c>
    </row>
    <row r="13" spans="1:11" s="55" customFormat="1" ht="44.25" customHeight="1" x14ac:dyDescent="0.2">
      <c r="A13" s="216" t="s">
        <v>143</v>
      </c>
      <c r="B13" s="216">
        <v>13</v>
      </c>
      <c r="C13" s="216">
        <v>0</v>
      </c>
      <c r="D13" s="216" t="s">
        <v>242</v>
      </c>
      <c r="E13" s="217">
        <v>44102</v>
      </c>
      <c r="F13" s="218" t="s">
        <v>101</v>
      </c>
      <c r="G13" s="218"/>
      <c r="H13" s="218"/>
      <c r="I13" s="68">
        <f t="shared" si="0"/>
        <v>519.29999999999995</v>
      </c>
      <c r="J13" s="68">
        <f t="shared" si="0"/>
        <v>989</v>
      </c>
      <c r="K13" s="68">
        <f t="shared" si="0"/>
        <v>989</v>
      </c>
    </row>
    <row r="14" spans="1:11" s="55" customFormat="1" ht="44.25" customHeight="1" x14ac:dyDescent="0.2">
      <c r="A14" s="216" t="s">
        <v>144</v>
      </c>
      <c r="B14" s="216">
        <v>13</v>
      </c>
      <c r="C14" s="216">
        <v>0</v>
      </c>
      <c r="D14" s="216" t="s">
        <v>242</v>
      </c>
      <c r="E14" s="217">
        <v>44102</v>
      </c>
      <c r="F14" s="218" t="s">
        <v>101</v>
      </c>
      <c r="G14" s="218" t="s">
        <v>145</v>
      </c>
      <c r="H14" s="218"/>
      <c r="I14" s="68">
        <f t="shared" si="0"/>
        <v>519.29999999999995</v>
      </c>
      <c r="J14" s="68">
        <f t="shared" si="0"/>
        <v>989</v>
      </c>
      <c r="K14" s="68">
        <f t="shared" si="0"/>
        <v>989</v>
      </c>
    </row>
    <row r="15" spans="1:11" s="55" customFormat="1" ht="44.25" customHeight="1" x14ac:dyDescent="0.2">
      <c r="A15" s="216" t="s">
        <v>185</v>
      </c>
      <c r="B15" s="216">
        <v>13</v>
      </c>
      <c r="C15" s="216">
        <v>0</v>
      </c>
      <c r="D15" s="216" t="s">
        <v>242</v>
      </c>
      <c r="E15" s="217">
        <v>44102</v>
      </c>
      <c r="F15" s="218" t="s">
        <v>101</v>
      </c>
      <c r="G15" s="218" t="s">
        <v>145</v>
      </c>
      <c r="H15" s="218" t="s">
        <v>240</v>
      </c>
      <c r="I15" s="68">
        <f>'Приложение 2'!J77</f>
        <v>519.29999999999995</v>
      </c>
      <c r="J15" s="68">
        <f>'Приложение 2'!K77</f>
        <v>989</v>
      </c>
      <c r="K15" s="68">
        <f>'Приложение 2'!L77</f>
        <v>989</v>
      </c>
    </row>
    <row r="16" spans="1:11" ht="63" customHeight="1" x14ac:dyDescent="0.2">
      <c r="A16" s="62" t="s">
        <v>89</v>
      </c>
      <c r="B16" s="67">
        <v>65</v>
      </c>
      <c r="C16" s="67"/>
      <c r="D16" s="67"/>
      <c r="E16" s="121"/>
      <c r="F16" s="67"/>
      <c r="G16" s="67"/>
      <c r="H16" s="67"/>
      <c r="I16" s="68">
        <f>I17+I29</f>
        <v>1303.2</v>
      </c>
      <c r="J16" s="68">
        <f>J17+J29</f>
        <v>1051.5999999999999</v>
      </c>
      <c r="K16" s="68">
        <f>K17+K29</f>
        <v>1065.3</v>
      </c>
    </row>
    <row r="17" spans="1:11" ht="36" x14ac:dyDescent="0.2">
      <c r="A17" s="62" t="s">
        <v>90</v>
      </c>
      <c r="B17" s="67">
        <v>65</v>
      </c>
      <c r="C17" s="67" t="s">
        <v>76</v>
      </c>
      <c r="D17" s="67" t="s">
        <v>91</v>
      </c>
      <c r="E17" s="121"/>
      <c r="F17" s="67"/>
      <c r="G17" s="67"/>
      <c r="H17" s="67"/>
      <c r="I17" s="68">
        <f t="shared" ref="I17:K20" si="1">I18</f>
        <v>381.2</v>
      </c>
      <c r="J17" s="68">
        <f t="shared" si="1"/>
        <v>331.2</v>
      </c>
      <c r="K17" s="68">
        <f t="shared" si="1"/>
        <v>331.2</v>
      </c>
    </row>
    <row r="18" spans="1:11" ht="24" x14ac:dyDescent="0.2">
      <c r="A18" s="62" t="s">
        <v>92</v>
      </c>
      <c r="B18" s="67">
        <v>65</v>
      </c>
      <c r="C18" s="67" t="s">
        <v>76</v>
      </c>
      <c r="D18" s="67" t="s">
        <v>91</v>
      </c>
      <c r="E18" s="121">
        <v>41150</v>
      </c>
      <c r="F18" s="67"/>
      <c r="G18" s="67"/>
      <c r="H18" s="67"/>
      <c r="I18" s="68">
        <f t="shared" si="1"/>
        <v>381.2</v>
      </c>
      <c r="J18" s="68">
        <f t="shared" si="1"/>
        <v>331.2</v>
      </c>
      <c r="K18" s="68">
        <f t="shared" si="1"/>
        <v>331.2</v>
      </c>
    </row>
    <row r="19" spans="1:11" ht="72" x14ac:dyDescent="0.2">
      <c r="A19" s="62" t="s">
        <v>93</v>
      </c>
      <c r="B19" s="67">
        <v>65</v>
      </c>
      <c r="C19" s="67" t="s">
        <v>76</v>
      </c>
      <c r="D19" s="67" t="s">
        <v>91</v>
      </c>
      <c r="E19" s="121">
        <v>41150</v>
      </c>
      <c r="F19" s="67"/>
      <c r="G19" s="67"/>
      <c r="H19" s="67"/>
      <c r="I19" s="68">
        <f t="shared" si="1"/>
        <v>381.2</v>
      </c>
      <c r="J19" s="68">
        <f t="shared" si="1"/>
        <v>331.2</v>
      </c>
      <c r="K19" s="68">
        <f t="shared" si="1"/>
        <v>331.2</v>
      </c>
    </row>
    <row r="20" spans="1:11" ht="36" x14ac:dyDescent="0.2">
      <c r="A20" s="62" t="s">
        <v>94</v>
      </c>
      <c r="B20" s="67">
        <v>65</v>
      </c>
      <c r="C20" s="67" t="s">
        <v>76</v>
      </c>
      <c r="D20" s="67" t="s">
        <v>91</v>
      </c>
      <c r="E20" s="121">
        <v>41150</v>
      </c>
      <c r="F20" s="67"/>
      <c r="G20" s="67"/>
      <c r="H20" s="67"/>
      <c r="I20" s="68">
        <f t="shared" si="1"/>
        <v>381.2</v>
      </c>
      <c r="J20" s="68">
        <f t="shared" si="1"/>
        <v>331.2</v>
      </c>
      <c r="K20" s="68">
        <f t="shared" si="1"/>
        <v>331.2</v>
      </c>
    </row>
    <row r="21" spans="1:11" x14ac:dyDescent="0.2">
      <c r="A21" s="62" t="s">
        <v>85</v>
      </c>
      <c r="B21" s="67">
        <v>65</v>
      </c>
      <c r="C21" s="67" t="s">
        <v>76</v>
      </c>
      <c r="D21" s="67" t="s">
        <v>91</v>
      </c>
      <c r="E21" s="121">
        <v>41150</v>
      </c>
      <c r="F21" s="67" t="s">
        <v>86</v>
      </c>
      <c r="G21" s="67"/>
      <c r="H21" s="67"/>
      <c r="I21" s="68">
        <f>I22+I26</f>
        <v>381.2</v>
      </c>
      <c r="J21" s="68">
        <f>J22</f>
        <v>331.2</v>
      </c>
      <c r="K21" s="68">
        <f>K22</f>
        <v>331.2</v>
      </c>
    </row>
    <row r="22" spans="1:11" ht="36.75" customHeight="1" x14ac:dyDescent="0.2">
      <c r="A22" s="62" t="s">
        <v>87</v>
      </c>
      <c r="B22" s="67">
        <v>65</v>
      </c>
      <c r="C22" s="67" t="s">
        <v>76</v>
      </c>
      <c r="D22" s="67" t="s">
        <v>91</v>
      </c>
      <c r="E22" s="121">
        <v>41150</v>
      </c>
      <c r="F22" s="67" t="s">
        <v>86</v>
      </c>
      <c r="G22" s="67" t="s">
        <v>88</v>
      </c>
      <c r="H22" s="67"/>
      <c r="I22" s="68">
        <f>I23</f>
        <v>231.2</v>
      </c>
      <c r="J22" s="68">
        <f>J23</f>
        <v>331.2</v>
      </c>
      <c r="K22" s="68">
        <f>K23</f>
        <v>331.2</v>
      </c>
    </row>
    <row r="23" spans="1:11" ht="36" x14ac:dyDescent="0.2">
      <c r="A23" s="62" t="s">
        <v>185</v>
      </c>
      <c r="B23" s="67">
        <v>65</v>
      </c>
      <c r="C23" s="67" t="s">
        <v>76</v>
      </c>
      <c r="D23" s="67" t="s">
        <v>91</v>
      </c>
      <c r="E23" s="121">
        <v>41150</v>
      </c>
      <c r="F23" s="67" t="s">
        <v>86</v>
      </c>
      <c r="G23" s="67" t="s">
        <v>88</v>
      </c>
      <c r="H23" s="67" t="s">
        <v>240</v>
      </c>
      <c r="I23" s="68">
        <f>'Приложение 2'!J14</f>
        <v>231.2</v>
      </c>
      <c r="J23" s="68">
        <f>'Приложение 2'!K14</f>
        <v>331.2</v>
      </c>
      <c r="K23" s="68">
        <f>'Приложение 2'!L14</f>
        <v>331.2</v>
      </c>
    </row>
    <row r="24" spans="1:11" ht="24" x14ac:dyDescent="0.2">
      <c r="A24" s="62" t="s">
        <v>96</v>
      </c>
      <c r="B24" s="67" t="s">
        <v>97</v>
      </c>
      <c r="C24" s="67" t="s">
        <v>76</v>
      </c>
      <c r="D24" s="67" t="s">
        <v>91</v>
      </c>
      <c r="E24" s="67" t="s">
        <v>98</v>
      </c>
      <c r="F24" s="62"/>
      <c r="G24" s="67"/>
      <c r="H24" s="67"/>
      <c r="I24" s="147">
        <f>I25</f>
        <v>150</v>
      </c>
      <c r="J24" s="147"/>
      <c r="K24" s="147"/>
    </row>
    <row r="25" spans="1:11" ht="60" x14ac:dyDescent="0.2">
      <c r="A25" s="72" t="s">
        <v>99</v>
      </c>
      <c r="B25" s="67" t="s">
        <v>97</v>
      </c>
      <c r="C25" s="67" t="s">
        <v>76</v>
      </c>
      <c r="D25" s="67" t="s">
        <v>91</v>
      </c>
      <c r="E25" s="67" t="s">
        <v>98</v>
      </c>
      <c r="F25" s="62"/>
      <c r="G25" s="67"/>
      <c r="H25" s="67"/>
      <c r="I25" s="148">
        <f>I26</f>
        <v>150</v>
      </c>
      <c r="J25" s="148"/>
      <c r="K25" s="148"/>
    </row>
    <row r="26" spans="1:11" x14ac:dyDescent="0.2">
      <c r="A26" s="62" t="s">
        <v>85</v>
      </c>
      <c r="B26" s="67" t="s">
        <v>97</v>
      </c>
      <c r="C26" s="67" t="s">
        <v>76</v>
      </c>
      <c r="D26" s="67" t="s">
        <v>91</v>
      </c>
      <c r="E26" s="67" t="s">
        <v>98</v>
      </c>
      <c r="F26" s="67" t="s">
        <v>86</v>
      </c>
      <c r="G26" s="67"/>
      <c r="H26" s="67"/>
      <c r="I26" s="148">
        <f>I27</f>
        <v>150</v>
      </c>
      <c r="J26" s="148"/>
      <c r="K26" s="148"/>
    </row>
    <row r="27" spans="1:11" ht="48" x14ac:dyDescent="0.2">
      <c r="A27" s="62" t="s">
        <v>87</v>
      </c>
      <c r="B27" s="67" t="s">
        <v>97</v>
      </c>
      <c r="C27" s="67" t="s">
        <v>76</v>
      </c>
      <c r="D27" s="67" t="s">
        <v>91</v>
      </c>
      <c r="E27" s="67" t="s">
        <v>98</v>
      </c>
      <c r="F27" s="67" t="s">
        <v>86</v>
      </c>
      <c r="G27" s="67" t="s">
        <v>88</v>
      </c>
      <c r="H27" s="67"/>
      <c r="I27" s="148">
        <f>I28</f>
        <v>150</v>
      </c>
      <c r="J27" s="148"/>
      <c r="K27" s="148"/>
    </row>
    <row r="28" spans="1:11" ht="36" x14ac:dyDescent="0.2">
      <c r="A28" s="62" t="s">
        <v>186</v>
      </c>
      <c r="B28" s="67" t="s">
        <v>97</v>
      </c>
      <c r="C28" s="67" t="s">
        <v>76</v>
      </c>
      <c r="D28" s="67" t="s">
        <v>91</v>
      </c>
      <c r="E28" s="67" t="s">
        <v>98</v>
      </c>
      <c r="F28" s="67" t="s">
        <v>86</v>
      </c>
      <c r="G28" s="67" t="s">
        <v>88</v>
      </c>
      <c r="H28" s="67" t="s">
        <v>240</v>
      </c>
      <c r="I28" s="148">
        <f>'Приложение 2'!J18</f>
        <v>150</v>
      </c>
      <c r="J28" s="148"/>
      <c r="K28" s="148"/>
    </row>
    <row r="29" spans="1:11" ht="60" x14ac:dyDescent="0.2">
      <c r="A29" s="62" t="s">
        <v>103</v>
      </c>
      <c r="B29" s="67" t="s">
        <v>97</v>
      </c>
      <c r="C29" s="67" t="s">
        <v>10</v>
      </c>
      <c r="D29" s="67"/>
      <c r="E29" s="121"/>
      <c r="F29" s="67"/>
      <c r="G29" s="67"/>
      <c r="H29" s="67"/>
      <c r="I29" s="68">
        <f>I30+I36+I54+I47</f>
        <v>922</v>
      </c>
      <c r="J29" s="68">
        <f>J30+J36+J54</f>
        <v>720.4</v>
      </c>
      <c r="K29" s="68">
        <f>K30+K36+K54</f>
        <v>734.09999999999991</v>
      </c>
    </row>
    <row r="30" spans="1:11" ht="36" x14ac:dyDescent="0.2">
      <c r="A30" s="62" t="s">
        <v>104</v>
      </c>
      <c r="B30" s="67" t="s">
        <v>97</v>
      </c>
      <c r="C30" s="67" t="s">
        <v>10</v>
      </c>
      <c r="D30" s="67" t="s">
        <v>91</v>
      </c>
      <c r="E30" s="121" t="s">
        <v>105</v>
      </c>
      <c r="F30" s="67"/>
      <c r="G30" s="67"/>
      <c r="H30" s="67"/>
      <c r="I30" s="68">
        <f t="shared" ref="I30:K34" si="2">I31</f>
        <v>508.6</v>
      </c>
      <c r="J30" s="68">
        <f t="shared" si="2"/>
        <v>445.7</v>
      </c>
      <c r="K30" s="68">
        <f t="shared" si="2"/>
        <v>462.9</v>
      </c>
    </row>
    <row r="31" spans="1:11" ht="72" x14ac:dyDescent="0.2">
      <c r="A31" s="62" t="s">
        <v>93</v>
      </c>
      <c r="B31" s="67" t="s">
        <v>97</v>
      </c>
      <c r="C31" s="67" t="s">
        <v>10</v>
      </c>
      <c r="D31" s="67" t="s">
        <v>91</v>
      </c>
      <c r="E31" s="121" t="s">
        <v>105</v>
      </c>
      <c r="F31" s="67"/>
      <c r="G31" s="67"/>
      <c r="H31" s="67"/>
      <c r="I31" s="68">
        <f t="shared" si="2"/>
        <v>508.6</v>
      </c>
      <c r="J31" s="68">
        <f t="shared" si="2"/>
        <v>445.7</v>
      </c>
      <c r="K31" s="68">
        <f t="shared" si="2"/>
        <v>462.9</v>
      </c>
    </row>
    <row r="32" spans="1:11" ht="36" x14ac:dyDescent="0.2">
      <c r="A32" s="62" t="s">
        <v>94</v>
      </c>
      <c r="B32" s="67" t="s">
        <v>97</v>
      </c>
      <c r="C32" s="67" t="s">
        <v>10</v>
      </c>
      <c r="D32" s="67" t="s">
        <v>91</v>
      </c>
      <c r="E32" s="121" t="s">
        <v>105</v>
      </c>
      <c r="F32" s="67"/>
      <c r="G32" s="67"/>
      <c r="H32" s="67"/>
      <c r="I32" s="68">
        <f t="shared" si="2"/>
        <v>508.6</v>
      </c>
      <c r="J32" s="68">
        <f t="shared" si="2"/>
        <v>445.7</v>
      </c>
      <c r="K32" s="68">
        <f t="shared" si="2"/>
        <v>462.9</v>
      </c>
    </row>
    <row r="33" spans="1:11" x14ac:dyDescent="0.2">
      <c r="A33" s="62" t="s">
        <v>85</v>
      </c>
      <c r="B33" s="67" t="s">
        <v>97</v>
      </c>
      <c r="C33" s="67" t="s">
        <v>10</v>
      </c>
      <c r="D33" s="67" t="s">
        <v>91</v>
      </c>
      <c r="E33" s="121" t="s">
        <v>105</v>
      </c>
      <c r="F33" s="67" t="s">
        <v>86</v>
      </c>
      <c r="G33" s="67"/>
      <c r="H33" s="67"/>
      <c r="I33" s="68">
        <f t="shared" si="2"/>
        <v>508.6</v>
      </c>
      <c r="J33" s="68">
        <f t="shared" si="2"/>
        <v>445.7</v>
      </c>
      <c r="K33" s="68">
        <f t="shared" si="2"/>
        <v>462.9</v>
      </c>
    </row>
    <row r="34" spans="1:11" ht="61.5" customHeight="1" x14ac:dyDescent="0.2">
      <c r="A34" s="62" t="s">
        <v>100</v>
      </c>
      <c r="B34" s="67" t="s">
        <v>97</v>
      </c>
      <c r="C34" s="67" t="s">
        <v>10</v>
      </c>
      <c r="D34" s="67" t="s">
        <v>91</v>
      </c>
      <c r="E34" s="121" t="s">
        <v>105</v>
      </c>
      <c r="F34" s="67" t="s">
        <v>86</v>
      </c>
      <c r="G34" s="67" t="s">
        <v>101</v>
      </c>
      <c r="H34" s="67"/>
      <c r="I34" s="68">
        <f t="shared" si="2"/>
        <v>508.6</v>
      </c>
      <c r="J34" s="68">
        <f t="shared" si="2"/>
        <v>445.7</v>
      </c>
      <c r="K34" s="68">
        <f t="shared" si="2"/>
        <v>462.9</v>
      </c>
    </row>
    <row r="35" spans="1:11" ht="36" x14ac:dyDescent="0.2">
      <c r="A35" s="62" t="s">
        <v>185</v>
      </c>
      <c r="B35" s="67" t="s">
        <v>97</v>
      </c>
      <c r="C35" s="67" t="s">
        <v>10</v>
      </c>
      <c r="D35" s="67" t="s">
        <v>91</v>
      </c>
      <c r="E35" s="121" t="s">
        <v>105</v>
      </c>
      <c r="F35" s="67" t="s">
        <v>86</v>
      </c>
      <c r="G35" s="67" t="s">
        <v>101</v>
      </c>
      <c r="H35" s="67" t="s">
        <v>240</v>
      </c>
      <c r="I35" s="68">
        <f>'Приложение 2'!J24</f>
        <v>508.6</v>
      </c>
      <c r="J35" s="68">
        <f>'Приложение 2'!K24</f>
        <v>445.7</v>
      </c>
      <c r="K35" s="68">
        <f>'Приложение 2'!L24</f>
        <v>462.9</v>
      </c>
    </row>
    <row r="36" spans="1:11" ht="24" x14ac:dyDescent="0.2">
      <c r="A36" s="62" t="s">
        <v>107</v>
      </c>
      <c r="B36" s="67" t="s">
        <v>97</v>
      </c>
      <c r="C36" s="67" t="s">
        <v>10</v>
      </c>
      <c r="D36" s="67" t="s">
        <v>91</v>
      </c>
      <c r="E36" s="121" t="s">
        <v>108</v>
      </c>
      <c r="F36" s="67"/>
      <c r="G36" s="67"/>
      <c r="H36" s="67"/>
      <c r="I36" s="68">
        <f>I37+I42</f>
        <v>312.2</v>
      </c>
      <c r="J36" s="68">
        <f>J37+J42</f>
        <v>274.2</v>
      </c>
      <c r="K36" s="68">
        <f>K37+K42</f>
        <v>270.7</v>
      </c>
    </row>
    <row r="37" spans="1:11" ht="36" x14ac:dyDescent="0.2">
      <c r="A37" s="62" t="s">
        <v>109</v>
      </c>
      <c r="B37" s="67" t="s">
        <v>97</v>
      </c>
      <c r="C37" s="67" t="s">
        <v>10</v>
      </c>
      <c r="D37" s="67" t="s">
        <v>91</v>
      </c>
      <c r="E37" s="121" t="s">
        <v>108</v>
      </c>
      <c r="F37" s="67"/>
      <c r="G37" s="67"/>
      <c r="H37" s="67"/>
      <c r="I37" s="68">
        <f t="shared" ref="I37:K40" si="3">I38</f>
        <v>142.19999999999999</v>
      </c>
      <c r="J37" s="68">
        <f t="shared" si="3"/>
        <v>148.19999999999999</v>
      </c>
      <c r="K37" s="68">
        <f t="shared" si="3"/>
        <v>143.19999999999999</v>
      </c>
    </row>
    <row r="38" spans="1:11" ht="36" x14ac:dyDescent="0.2">
      <c r="A38" s="62" t="s">
        <v>110</v>
      </c>
      <c r="B38" s="67" t="s">
        <v>97</v>
      </c>
      <c r="C38" s="67" t="s">
        <v>10</v>
      </c>
      <c r="D38" s="67" t="s">
        <v>91</v>
      </c>
      <c r="E38" s="121" t="s">
        <v>108</v>
      </c>
      <c r="F38" s="67"/>
      <c r="G38" s="67"/>
      <c r="H38" s="67"/>
      <c r="I38" s="68">
        <f t="shared" si="3"/>
        <v>142.19999999999999</v>
      </c>
      <c r="J38" s="68">
        <f t="shared" si="3"/>
        <v>148.19999999999999</v>
      </c>
      <c r="K38" s="68">
        <f t="shared" si="3"/>
        <v>143.19999999999999</v>
      </c>
    </row>
    <row r="39" spans="1:11" x14ac:dyDescent="0.2">
      <c r="A39" s="62" t="s">
        <v>85</v>
      </c>
      <c r="B39" s="67" t="s">
        <v>97</v>
      </c>
      <c r="C39" s="67" t="s">
        <v>10</v>
      </c>
      <c r="D39" s="67" t="s">
        <v>91</v>
      </c>
      <c r="E39" s="121" t="s">
        <v>108</v>
      </c>
      <c r="F39" s="67" t="s">
        <v>86</v>
      </c>
      <c r="G39" s="67"/>
      <c r="H39" s="67"/>
      <c r="I39" s="68">
        <f t="shared" si="3"/>
        <v>142.19999999999999</v>
      </c>
      <c r="J39" s="68">
        <f t="shared" si="3"/>
        <v>148.19999999999999</v>
      </c>
      <c r="K39" s="68">
        <f t="shared" si="3"/>
        <v>143.19999999999999</v>
      </c>
    </row>
    <row r="40" spans="1:11" ht="61.5" customHeight="1" x14ac:dyDescent="0.2">
      <c r="A40" s="62" t="s">
        <v>100</v>
      </c>
      <c r="B40" s="67" t="s">
        <v>97</v>
      </c>
      <c r="C40" s="67" t="s">
        <v>10</v>
      </c>
      <c r="D40" s="67" t="s">
        <v>91</v>
      </c>
      <c r="E40" s="121" t="s">
        <v>108</v>
      </c>
      <c r="F40" s="67" t="s">
        <v>86</v>
      </c>
      <c r="G40" s="67" t="s">
        <v>101</v>
      </c>
      <c r="H40" s="67"/>
      <c r="I40" s="68">
        <f t="shared" si="3"/>
        <v>142.19999999999999</v>
      </c>
      <c r="J40" s="68">
        <f t="shared" si="3"/>
        <v>148.19999999999999</v>
      </c>
      <c r="K40" s="68">
        <f t="shared" si="3"/>
        <v>143.19999999999999</v>
      </c>
    </row>
    <row r="41" spans="1:11" ht="36" x14ac:dyDescent="0.2">
      <c r="A41" s="62" t="s">
        <v>185</v>
      </c>
      <c r="B41" s="67" t="s">
        <v>97</v>
      </c>
      <c r="C41" s="67" t="s">
        <v>10</v>
      </c>
      <c r="D41" s="67" t="s">
        <v>91</v>
      </c>
      <c r="E41" s="121" t="s">
        <v>108</v>
      </c>
      <c r="F41" s="67" t="s">
        <v>86</v>
      </c>
      <c r="G41" s="67" t="s">
        <v>101</v>
      </c>
      <c r="H41" s="67" t="s">
        <v>240</v>
      </c>
      <c r="I41" s="68">
        <f>'Приложение 2'!J27</f>
        <v>142.19999999999999</v>
      </c>
      <c r="J41" s="68">
        <f>'Приложение 2'!K27</f>
        <v>148.19999999999999</v>
      </c>
      <c r="K41" s="68">
        <f>'Приложение 2'!L27</f>
        <v>143.19999999999999</v>
      </c>
    </row>
    <row r="42" spans="1:11" x14ac:dyDescent="0.2">
      <c r="A42" s="62" t="s">
        <v>112</v>
      </c>
      <c r="B42" s="67" t="s">
        <v>97</v>
      </c>
      <c r="C42" s="67" t="s">
        <v>10</v>
      </c>
      <c r="D42" s="67" t="s">
        <v>91</v>
      </c>
      <c r="E42" s="121" t="s">
        <v>108</v>
      </c>
      <c r="F42" s="67"/>
      <c r="G42" s="67"/>
      <c r="H42" s="67"/>
      <c r="I42" s="68">
        <f t="shared" ref="I42:K45" si="4">I43</f>
        <v>170</v>
      </c>
      <c r="J42" s="68">
        <f t="shared" si="4"/>
        <v>126</v>
      </c>
      <c r="K42" s="68">
        <f t="shared" si="4"/>
        <v>127.5</v>
      </c>
    </row>
    <row r="43" spans="1:11" x14ac:dyDescent="0.2">
      <c r="A43" s="62" t="s">
        <v>113</v>
      </c>
      <c r="B43" s="67" t="s">
        <v>97</v>
      </c>
      <c r="C43" s="67" t="s">
        <v>10</v>
      </c>
      <c r="D43" s="67" t="s">
        <v>91</v>
      </c>
      <c r="E43" s="121" t="s">
        <v>108</v>
      </c>
      <c r="F43" s="67"/>
      <c r="G43" s="67"/>
      <c r="H43" s="67"/>
      <c r="I43" s="68">
        <f t="shared" si="4"/>
        <v>170</v>
      </c>
      <c r="J43" s="68">
        <f t="shared" si="4"/>
        <v>126</v>
      </c>
      <c r="K43" s="68">
        <f t="shared" si="4"/>
        <v>127.5</v>
      </c>
    </row>
    <row r="44" spans="1:11" x14ac:dyDescent="0.2">
      <c r="A44" s="62" t="s">
        <v>85</v>
      </c>
      <c r="B44" s="67" t="s">
        <v>97</v>
      </c>
      <c r="C44" s="67" t="s">
        <v>10</v>
      </c>
      <c r="D44" s="67" t="s">
        <v>91</v>
      </c>
      <c r="E44" s="121" t="s">
        <v>108</v>
      </c>
      <c r="F44" s="67" t="s">
        <v>86</v>
      </c>
      <c r="G44" s="67"/>
      <c r="H44" s="67"/>
      <c r="I44" s="68">
        <f t="shared" si="4"/>
        <v>170</v>
      </c>
      <c r="J44" s="68">
        <f t="shared" si="4"/>
        <v>126</v>
      </c>
      <c r="K44" s="68">
        <f t="shared" si="4"/>
        <v>127.5</v>
      </c>
    </row>
    <row r="45" spans="1:11" ht="63" customHeight="1" x14ac:dyDescent="0.2">
      <c r="A45" s="62" t="s">
        <v>100</v>
      </c>
      <c r="B45" s="67" t="s">
        <v>97</v>
      </c>
      <c r="C45" s="67" t="s">
        <v>10</v>
      </c>
      <c r="D45" s="67" t="s">
        <v>91</v>
      </c>
      <c r="E45" s="121" t="s">
        <v>108</v>
      </c>
      <c r="F45" s="67" t="s">
        <v>86</v>
      </c>
      <c r="G45" s="67" t="s">
        <v>101</v>
      </c>
      <c r="H45" s="67"/>
      <c r="I45" s="68">
        <f t="shared" si="4"/>
        <v>170</v>
      </c>
      <c r="J45" s="68">
        <f t="shared" si="4"/>
        <v>126</v>
      </c>
      <c r="K45" s="68">
        <f t="shared" si="4"/>
        <v>127.5</v>
      </c>
    </row>
    <row r="46" spans="1:11" ht="36" x14ac:dyDescent="0.2">
      <c r="A46" s="62" t="s">
        <v>185</v>
      </c>
      <c r="B46" s="67" t="s">
        <v>97</v>
      </c>
      <c r="C46" s="67" t="s">
        <v>10</v>
      </c>
      <c r="D46" s="67" t="s">
        <v>91</v>
      </c>
      <c r="E46" s="121" t="s">
        <v>108</v>
      </c>
      <c r="F46" s="67" t="s">
        <v>86</v>
      </c>
      <c r="G46" s="67" t="s">
        <v>101</v>
      </c>
      <c r="H46" s="67" t="s">
        <v>240</v>
      </c>
      <c r="I46" s="68">
        <f>'Приложение 2'!J29</f>
        <v>170</v>
      </c>
      <c r="J46" s="68">
        <f>'Приложение 2'!K29</f>
        <v>126</v>
      </c>
      <c r="K46" s="68">
        <f>'Приложение 2'!L29</f>
        <v>127.5</v>
      </c>
    </row>
    <row r="47" spans="1:11" ht="24" x14ac:dyDescent="0.2">
      <c r="A47" s="62" t="s">
        <v>96</v>
      </c>
      <c r="B47" s="67" t="s">
        <v>97</v>
      </c>
      <c r="C47" s="67" t="s">
        <v>10</v>
      </c>
      <c r="D47" s="67" t="s">
        <v>91</v>
      </c>
      <c r="E47" s="67" t="s">
        <v>98</v>
      </c>
      <c r="F47" s="67"/>
      <c r="G47" s="67"/>
      <c r="H47" s="67"/>
      <c r="I47" s="68">
        <f t="shared" ref="I47:I52" si="5">I48</f>
        <v>100.7</v>
      </c>
      <c r="J47" s="68"/>
      <c r="K47" s="68"/>
    </row>
    <row r="48" spans="1:11" ht="60" x14ac:dyDescent="0.2">
      <c r="A48" s="62" t="s">
        <v>116</v>
      </c>
      <c r="B48" s="67" t="s">
        <v>97</v>
      </c>
      <c r="C48" s="67" t="s">
        <v>10</v>
      </c>
      <c r="D48" s="67" t="s">
        <v>91</v>
      </c>
      <c r="E48" s="67" t="s">
        <v>98</v>
      </c>
      <c r="F48" s="67"/>
      <c r="G48" s="67"/>
      <c r="H48" s="67"/>
      <c r="I48" s="68">
        <f t="shared" si="5"/>
        <v>100.7</v>
      </c>
      <c r="J48" s="68"/>
      <c r="K48" s="68"/>
    </row>
    <row r="49" spans="1:11" ht="72" x14ac:dyDescent="0.2">
      <c r="A49" s="62" t="s">
        <v>93</v>
      </c>
      <c r="B49" s="67" t="s">
        <v>97</v>
      </c>
      <c r="C49" s="67" t="s">
        <v>10</v>
      </c>
      <c r="D49" s="67" t="s">
        <v>91</v>
      </c>
      <c r="E49" s="67" t="s">
        <v>98</v>
      </c>
      <c r="F49" s="67"/>
      <c r="G49" s="67"/>
      <c r="H49" s="67"/>
      <c r="I49" s="68">
        <f t="shared" si="5"/>
        <v>100.7</v>
      </c>
      <c r="J49" s="68"/>
      <c r="K49" s="68"/>
    </row>
    <row r="50" spans="1:11" ht="36" x14ac:dyDescent="0.2">
      <c r="A50" s="62" t="s">
        <v>94</v>
      </c>
      <c r="B50" s="67" t="s">
        <v>97</v>
      </c>
      <c r="C50" s="67" t="s">
        <v>10</v>
      </c>
      <c r="D50" s="67" t="s">
        <v>91</v>
      </c>
      <c r="E50" s="67" t="s">
        <v>98</v>
      </c>
      <c r="F50" s="67"/>
      <c r="G50" s="67"/>
      <c r="H50" s="67"/>
      <c r="I50" s="68">
        <f t="shared" si="5"/>
        <v>100.7</v>
      </c>
      <c r="J50" s="68"/>
      <c r="K50" s="68"/>
    </row>
    <row r="51" spans="1:11" x14ac:dyDescent="0.2">
      <c r="A51" s="62" t="s">
        <v>85</v>
      </c>
      <c r="B51" s="67" t="s">
        <v>97</v>
      </c>
      <c r="C51" s="67" t="s">
        <v>10</v>
      </c>
      <c r="D51" s="67" t="s">
        <v>91</v>
      </c>
      <c r="E51" s="67" t="s">
        <v>98</v>
      </c>
      <c r="F51" s="67" t="s">
        <v>86</v>
      </c>
      <c r="G51" s="67"/>
      <c r="H51" s="67"/>
      <c r="I51" s="68">
        <f t="shared" si="5"/>
        <v>100.7</v>
      </c>
      <c r="J51" s="68"/>
      <c r="K51" s="68"/>
    </row>
    <row r="52" spans="1:11" ht="72" x14ac:dyDescent="0.2">
      <c r="A52" s="62" t="s">
        <v>100</v>
      </c>
      <c r="B52" s="67" t="s">
        <v>97</v>
      </c>
      <c r="C52" s="67" t="s">
        <v>10</v>
      </c>
      <c r="D52" s="67" t="s">
        <v>91</v>
      </c>
      <c r="E52" s="67" t="s">
        <v>98</v>
      </c>
      <c r="F52" s="67" t="s">
        <v>86</v>
      </c>
      <c r="G52" s="67" t="s">
        <v>101</v>
      </c>
      <c r="H52" s="67"/>
      <c r="I52" s="68">
        <f t="shared" si="5"/>
        <v>100.7</v>
      </c>
      <c r="J52" s="68"/>
      <c r="K52" s="68"/>
    </row>
    <row r="53" spans="1:11" ht="36" x14ac:dyDescent="0.2">
      <c r="A53" s="62" t="s">
        <v>186</v>
      </c>
      <c r="B53" s="67" t="s">
        <v>97</v>
      </c>
      <c r="C53" s="67" t="s">
        <v>10</v>
      </c>
      <c r="D53" s="67" t="s">
        <v>91</v>
      </c>
      <c r="E53" s="67" t="s">
        <v>98</v>
      </c>
      <c r="F53" s="67" t="s">
        <v>86</v>
      </c>
      <c r="G53" s="67" t="s">
        <v>101</v>
      </c>
      <c r="H53" s="67" t="s">
        <v>240</v>
      </c>
      <c r="I53" s="68">
        <f>'Приложение 2'!J33</f>
        <v>100.7</v>
      </c>
      <c r="J53" s="68"/>
      <c r="K53" s="68"/>
    </row>
    <row r="54" spans="1:11" ht="96" x14ac:dyDescent="0.2">
      <c r="A54" s="62" t="s">
        <v>187</v>
      </c>
      <c r="B54" s="67" t="s">
        <v>97</v>
      </c>
      <c r="C54" s="67" t="s">
        <v>10</v>
      </c>
      <c r="D54" s="67" t="s">
        <v>91</v>
      </c>
      <c r="E54" s="121" t="s">
        <v>118</v>
      </c>
      <c r="F54" s="67"/>
      <c r="G54" s="67"/>
      <c r="H54" s="67"/>
      <c r="I54" s="68">
        <f t="shared" ref="I54:K58" si="6">I55</f>
        <v>0.5</v>
      </c>
      <c r="J54" s="68">
        <f t="shared" si="6"/>
        <v>0.5</v>
      </c>
      <c r="K54" s="68">
        <f t="shared" si="6"/>
        <v>0.5</v>
      </c>
    </row>
    <row r="55" spans="1:11" ht="36" x14ac:dyDescent="0.2">
      <c r="A55" s="62" t="s">
        <v>109</v>
      </c>
      <c r="B55" s="67" t="s">
        <v>97</v>
      </c>
      <c r="C55" s="67" t="s">
        <v>10</v>
      </c>
      <c r="D55" s="67" t="s">
        <v>91</v>
      </c>
      <c r="E55" s="121" t="s">
        <v>118</v>
      </c>
      <c r="F55" s="67"/>
      <c r="G55" s="67"/>
      <c r="H55" s="67"/>
      <c r="I55" s="68">
        <f t="shared" si="6"/>
        <v>0.5</v>
      </c>
      <c r="J55" s="68">
        <f t="shared" si="6"/>
        <v>0.5</v>
      </c>
      <c r="K55" s="68">
        <f t="shared" si="6"/>
        <v>0.5</v>
      </c>
    </row>
    <row r="56" spans="1:11" ht="36" x14ac:dyDescent="0.2">
      <c r="A56" s="62" t="s">
        <v>110</v>
      </c>
      <c r="B56" s="67" t="s">
        <v>97</v>
      </c>
      <c r="C56" s="67" t="s">
        <v>10</v>
      </c>
      <c r="D56" s="67" t="s">
        <v>91</v>
      </c>
      <c r="E56" s="121" t="s">
        <v>118</v>
      </c>
      <c r="F56" s="67"/>
      <c r="G56" s="67"/>
      <c r="H56" s="67"/>
      <c r="I56" s="68">
        <f t="shared" si="6"/>
        <v>0.5</v>
      </c>
      <c r="J56" s="68">
        <f t="shared" si="6"/>
        <v>0.5</v>
      </c>
      <c r="K56" s="68">
        <f t="shared" si="6"/>
        <v>0.5</v>
      </c>
    </row>
    <row r="57" spans="1:11" x14ac:dyDescent="0.2">
      <c r="A57" s="62" t="s">
        <v>85</v>
      </c>
      <c r="B57" s="67" t="s">
        <v>97</v>
      </c>
      <c r="C57" s="67" t="s">
        <v>10</v>
      </c>
      <c r="D57" s="67" t="s">
        <v>91</v>
      </c>
      <c r="E57" s="121" t="s">
        <v>118</v>
      </c>
      <c r="F57" s="67" t="s">
        <v>86</v>
      </c>
      <c r="G57" s="67"/>
      <c r="H57" s="67"/>
      <c r="I57" s="68">
        <f t="shared" si="6"/>
        <v>0.5</v>
      </c>
      <c r="J57" s="68">
        <f t="shared" si="6"/>
        <v>0.5</v>
      </c>
      <c r="K57" s="68">
        <f t="shared" si="6"/>
        <v>0.5</v>
      </c>
    </row>
    <row r="58" spans="1:11" ht="61.5" customHeight="1" x14ac:dyDescent="0.2">
      <c r="A58" s="62" t="s">
        <v>100</v>
      </c>
      <c r="B58" s="67" t="s">
        <v>97</v>
      </c>
      <c r="C58" s="67" t="s">
        <v>10</v>
      </c>
      <c r="D58" s="67" t="s">
        <v>91</v>
      </c>
      <c r="E58" s="121" t="s">
        <v>118</v>
      </c>
      <c r="F58" s="67" t="s">
        <v>86</v>
      </c>
      <c r="G58" s="67" t="s">
        <v>101</v>
      </c>
      <c r="H58" s="67"/>
      <c r="I58" s="68">
        <f t="shared" si="6"/>
        <v>0.5</v>
      </c>
      <c r="J58" s="68">
        <f t="shared" si="6"/>
        <v>0.5</v>
      </c>
      <c r="K58" s="68">
        <f t="shared" si="6"/>
        <v>0.5</v>
      </c>
    </row>
    <row r="59" spans="1:11" ht="36" x14ac:dyDescent="0.2">
      <c r="A59" s="62" t="s">
        <v>185</v>
      </c>
      <c r="B59" s="67" t="s">
        <v>97</v>
      </c>
      <c r="C59" s="67" t="s">
        <v>10</v>
      </c>
      <c r="D59" s="67" t="s">
        <v>91</v>
      </c>
      <c r="E59" s="121" t="s">
        <v>118</v>
      </c>
      <c r="F59" s="67" t="s">
        <v>86</v>
      </c>
      <c r="G59" s="67" t="s">
        <v>101</v>
      </c>
      <c r="H59" s="67" t="s">
        <v>240</v>
      </c>
      <c r="I59" s="68">
        <f>'Приложение 2'!J36</f>
        <v>0.5</v>
      </c>
      <c r="J59" s="68">
        <f>'Приложение 2'!K36</f>
        <v>0.5</v>
      </c>
      <c r="K59" s="68">
        <f>'Приложение 2'!L36</f>
        <v>0.5</v>
      </c>
    </row>
    <row r="60" spans="1:11" ht="36" x14ac:dyDescent="0.2">
      <c r="A60" s="62" t="s">
        <v>121</v>
      </c>
      <c r="B60" s="67" t="s">
        <v>122</v>
      </c>
      <c r="C60" s="67"/>
      <c r="D60" s="67"/>
      <c r="E60" s="121"/>
      <c r="F60" s="67"/>
      <c r="G60" s="67"/>
      <c r="H60" s="67"/>
      <c r="I60" s="68">
        <f>I61</f>
        <v>619.04000000000008</v>
      </c>
      <c r="J60" s="68">
        <f>J61</f>
        <v>440.35</v>
      </c>
      <c r="K60" s="68">
        <f>K61</f>
        <v>444.7</v>
      </c>
    </row>
    <row r="61" spans="1:11" ht="48" x14ac:dyDescent="0.2">
      <c r="A61" s="62" t="s">
        <v>123</v>
      </c>
      <c r="B61" s="67" t="s">
        <v>122</v>
      </c>
      <c r="C61" s="67" t="s">
        <v>76</v>
      </c>
      <c r="D61" s="67"/>
      <c r="E61" s="121"/>
      <c r="F61" s="67"/>
      <c r="G61" s="67"/>
      <c r="H61" s="67"/>
      <c r="I61" s="68">
        <f>I128+I134+I139+I122+I98+I116+I86+I92+I110+I104+I62+I80+I74+I68</f>
        <v>619.04000000000008</v>
      </c>
      <c r="J61" s="68">
        <f>J128+J134+J139+J122+J98+J116+J86+J92+J110+J104+J62+J80+J74+J68</f>
        <v>440.35</v>
      </c>
      <c r="K61" s="68">
        <f>K128+K134+K139+K122+K98+K116+K86+K92+K110+K104+K62+K80+K74+K68</f>
        <v>444.7</v>
      </c>
    </row>
    <row r="62" spans="1:11" ht="25.5" x14ac:dyDescent="0.2">
      <c r="A62" s="100" t="s">
        <v>175</v>
      </c>
      <c r="B62" s="99" t="s">
        <v>122</v>
      </c>
      <c r="C62" s="99">
        <v>1</v>
      </c>
      <c r="D62" s="99" t="s">
        <v>91</v>
      </c>
      <c r="E62" s="122" t="s">
        <v>176</v>
      </c>
      <c r="F62" s="99"/>
      <c r="G62" s="99"/>
      <c r="H62" s="99"/>
      <c r="I62" s="68">
        <f t="shared" ref="I62:K66" si="7">I63</f>
        <v>224.4</v>
      </c>
      <c r="J62" s="68">
        <f t="shared" si="7"/>
        <v>224.4</v>
      </c>
      <c r="K62" s="68">
        <f t="shared" si="7"/>
        <v>224.4</v>
      </c>
    </row>
    <row r="63" spans="1:11" ht="25.5" x14ac:dyDescent="0.2">
      <c r="A63" s="115" t="s">
        <v>177</v>
      </c>
      <c r="B63" s="99" t="s">
        <v>122</v>
      </c>
      <c r="C63" s="99">
        <v>1</v>
      </c>
      <c r="D63" s="99" t="s">
        <v>91</v>
      </c>
      <c r="E63" s="122" t="s">
        <v>176</v>
      </c>
      <c r="F63" s="99"/>
      <c r="G63" s="99"/>
      <c r="H63" s="99"/>
      <c r="I63" s="68">
        <f t="shared" si="7"/>
        <v>224.4</v>
      </c>
      <c r="J63" s="68">
        <f t="shared" si="7"/>
        <v>224.4</v>
      </c>
      <c r="K63" s="68">
        <f t="shared" si="7"/>
        <v>224.4</v>
      </c>
    </row>
    <row r="64" spans="1:11" ht="26.25" customHeight="1" x14ac:dyDescent="0.2">
      <c r="A64" s="100" t="s">
        <v>179</v>
      </c>
      <c r="B64" s="99" t="s">
        <v>122</v>
      </c>
      <c r="C64" s="99">
        <v>1</v>
      </c>
      <c r="D64" s="99" t="s">
        <v>91</v>
      </c>
      <c r="E64" s="122" t="s">
        <v>176</v>
      </c>
      <c r="F64" s="99"/>
      <c r="G64" s="99"/>
      <c r="H64" s="99"/>
      <c r="I64" s="68">
        <f t="shared" si="7"/>
        <v>224.4</v>
      </c>
      <c r="J64" s="68">
        <f t="shared" si="7"/>
        <v>224.4</v>
      </c>
      <c r="K64" s="68">
        <f t="shared" si="7"/>
        <v>224.4</v>
      </c>
    </row>
    <row r="65" spans="1:11" ht="15" customHeight="1" x14ac:dyDescent="0.2">
      <c r="A65" s="67" t="s">
        <v>173</v>
      </c>
      <c r="B65" s="99" t="s">
        <v>122</v>
      </c>
      <c r="C65" s="99">
        <v>1</v>
      </c>
      <c r="D65" s="99" t="s">
        <v>91</v>
      </c>
      <c r="E65" s="122" t="s">
        <v>176</v>
      </c>
      <c r="F65" s="99" t="s">
        <v>81</v>
      </c>
      <c r="G65" s="99"/>
      <c r="H65" s="99"/>
      <c r="I65" s="68">
        <f t="shared" si="7"/>
        <v>224.4</v>
      </c>
      <c r="J65" s="68">
        <f t="shared" si="7"/>
        <v>224.4</v>
      </c>
      <c r="K65" s="68">
        <f t="shared" si="7"/>
        <v>224.4</v>
      </c>
    </row>
    <row r="66" spans="1:11" ht="15.75" customHeight="1" x14ac:dyDescent="0.2">
      <c r="A66" s="67" t="s">
        <v>174</v>
      </c>
      <c r="B66" s="99" t="s">
        <v>122</v>
      </c>
      <c r="C66" s="99">
        <v>1</v>
      </c>
      <c r="D66" s="99" t="s">
        <v>91</v>
      </c>
      <c r="E66" s="122" t="s">
        <v>176</v>
      </c>
      <c r="F66" s="99" t="s">
        <v>81</v>
      </c>
      <c r="G66" s="99" t="s">
        <v>86</v>
      </c>
      <c r="H66" s="99"/>
      <c r="I66" s="68">
        <f t="shared" si="7"/>
        <v>224.4</v>
      </c>
      <c r="J66" s="68">
        <f t="shared" si="7"/>
        <v>224.4</v>
      </c>
      <c r="K66" s="68">
        <f t="shared" si="7"/>
        <v>224.4</v>
      </c>
    </row>
    <row r="67" spans="1:11" ht="24" customHeight="1" x14ac:dyDescent="0.2">
      <c r="A67" s="62" t="s">
        <v>185</v>
      </c>
      <c r="B67" s="99" t="s">
        <v>122</v>
      </c>
      <c r="C67" s="99">
        <v>1</v>
      </c>
      <c r="D67" s="99" t="s">
        <v>91</v>
      </c>
      <c r="E67" s="122" t="s">
        <v>176</v>
      </c>
      <c r="F67" s="99" t="s">
        <v>81</v>
      </c>
      <c r="G67" s="99" t="s">
        <v>86</v>
      </c>
      <c r="H67" s="67" t="s">
        <v>240</v>
      </c>
      <c r="I67" s="68">
        <f>'Приложение 2'!J119</f>
        <v>224.4</v>
      </c>
      <c r="J67" s="68">
        <f>'Приложение 2'!K119</f>
        <v>224.4</v>
      </c>
      <c r="K67" s="68">
        <f>'Приложение 2'!L119</f>
        <v>224.4</v>
      </c>
    </row>
    <row r="68" spans="1:11" s="55" customFormat="1" ht="24" customHeight="1" x14ac:dyDescent="0.2">
      <c r="A68" s="204" t="s">
        <v>239</v>
      </c>
      <c r="B68" s="211" t="s">
        <v>122</v>
      </c>
      <c r="C68" s="212">
        <v>1</v>
      </c>
      <c r="D68" s="212" t="s">
        <v>91</v>
      </c>
      <c r="E68" s="205" t="s">
        <v>237</v>
      </c>
      <c r="F68" s="99"/>
      <c r="G68" s="99"/>
      <c r="H68" s="99"/>
      <c r="I68" s="68">
        <f>I69</f>
        <v>23.44</v>
      </c>
      <c r="J68" s="68"/>
      <c r="K68" s="68"/>
    </row>
    <row r="69" spans="1:11" s="55" customFormat="1" ht="24" customHeight="1" x14ac:dyDescent="0.2">
      <c r="A69" s="204" t="s">
        <v>112</v>
      </c>
      <c r="B69" s="211" t="s">
        <v>122</v>
      </c>
      <c r="C69" s="212">
        <v>1</v>
      </c>
      <c r="D69" s="212" t="s">
        <v>91</v>
      </c>
      <c r="E69" s="205" t="s">
        <v>237</v>
      </c>
      <c r="F69" s="99"/>
      <c r="G69" s="99"/>
      <c r="H69" s="99"/>
      <c r="I69" s="68">
        <f>I70</f>
        <v>23.44</v>
      </c>
      <c r="J69" s="68"/>
      <c r="K69" s="68"/>
    </row>
    <row r="70" spans="1:11" s="55" customFormat="1" ht="24" customHeight="1" x14ac:dyDescent="0.2">
      <c r="A70" s="204" t="s">
        <v>238</v>
      </c>
      <c r="B70" s="211" t="s">
        <v>122</v>
      </c>
      <c r="C70" s="212">
        <v>1</v>
      </c>
      <c r="D70" s="212" t="s">
        <v>91</v>
      </c>
      <c r="E70" s="205" t="s">
        <v>237</v>
      </c>
      <c r="F70" s="99"/>
      <c r="G70" s="99"/>
      <c r="H70" s="99"/>
      <c r="I70" s="68">
        <f>I71</f>
        <v>23.44</v>
      </c>
      <c r="J70" s="68"/>
      <c r="K70" s="68"/>
    </row>
    <row r="71" spans="1:11" s="55" customFormat="1" ht="24" customHeight="1" x14ac:dyDescent="0.2">
      <c r="A71" s="209" t="s">
        <v>85</v>
      </c>
      <c r="B71" s="211" t="s">
        <v>122</v>
      </c>
      <c r="C71" s="212">
        <v>1</v>
      </c>
      <c r="D71" s="212" t="s">
        <v>91</v>
      </c>
      <c r="E71" s="205" t="s">
        <v>237</v>
      </c>
      <c r="F71" s="213" t="s">
        <v>86</v>
      </c>
      <c r="G71" s="213"/>
      <c r="H71" s="212"/>
      <c r="I71" s="68">
        <f>I72</f>
        <v>23.44</v>
      </c>
      <c r="J71" s="68"/>
      <c r="K71" s="68"/>
    </row>
    <row r="72" spans="1:11" s="55" customFormat="1" ht="24" customHeight="1" x14ac:dyDescent="0.2">
      <c r="A72" s="204" t="s">
        <v>234</v>
      </c>
      <c r="B72" s="211" t="s">
        <v>122</v>
      </c>
      <c r="C72" s="212">
        <v>1</v>
      </c>
      <c r="D72" s="212" t="s">
        <v>91</v>
      </c>
      <c r="E72" s="205" t="s">
        <v>237</v>
      </c>
      <c r="F72" s="213" t="s">
        <v>86</v>
      </c>
      <c r="G72" s="213" t="s">
        <v>235</v>
      </c>
      <c r="H72" s="212"/>
      <c r="I72" s="68">
        <f>I73</f>
        <v>23.44</v>
      </c>
      <c r="J72" s="68"/>
      <c r="K72" s="68"/>
    </row>
    <row r="73" spans="1:11" s="55" customFormat="1" ht="24" customHeight="1" x14ac:dyDescent="0.2">
      <c r="A73" s="210" t="s">
        <v>185</v>
      </c>
      <c r="B73" s="211" t="s">
        <v>122</v>
      </c>
      <c r="C73" s="212">
        <v>1</v>
      </c>
      <c r="D73" s="212" t="s">
        <v>91</v>
      </c>
      <c r="E73" s="205" t="s">
        <v>237</v>
      </c>
      <c r="F73" s="213" t="s">
        <v>86</v>
      </c>
      <c r="G73" s="213" t="s">
        <v>235</v>
      </c>
      <c r="H73" s="67" t="s">
        <v>240</v>
      </c>
      <c r="I73" s="68">
        <f>'Приложение 2'!J48</f>
        <v>23.44</v>
      </c>
      <c r="J73" s="68"/>
      <c r="K73" s="68"/>
    </row>
    <row r="74" spans="1:11" ht="24" x14ac:dyDescent="0.2">
      <c r="A74" s="86" t="s">
        <v>141</v>
      </c>
      <c r="B74" s="136">
        <v>89</v>
      </c>
      <c r="C74" s="136">
        <v>1</v>
      </c>
      <c r="D74" s="137" t="s">
        <v>91</v>
      </c>
      <c r="E74" s="138" t="s">
        <v>142</v>
      </c>
      <c r="F74" s="136"/>
      <c r="G74" s="136"/>
      <c r="H74" s="136"/>
      <c r="I74" s="91">
        <f t="shared" ref="I74:K78" si="8">I75</f>
        <v>5</v>
      </c>
      <c r="J74" s="91">
        <f t="shared" si="8"/>
        <v>5</v>
      </c>
      <c r="K74" s="91">
        <f t="shared" si="8"/>
        <v>5</v>
      </c>
    </row>
    <row r="75" spans="1:11" ht="36" x14ac:dyDescent="0.2">
      <c r="A75" s="86" t="s">
        <v>109</v>
      </c>
      <c r="B75" s="136">
        <v>89</v>
      </c>
      <c r="C75" s="136">
        <v>1</v>
      </c>
      <c r="D75" s="137" t="s">
        <v>91</v>
      </c>
      <c r="E75" s="138" t="s">
        <v>142</v>
      </c>
      <c r="F75" s="136"/>
      <c r="G75" s="136"/>
      <c r="H75" s="136"/>
      <c r="I75" s="91">
        <f t="shared" si="8"/>
        <v>5</v>
      </c>
      <c r="J75" s="91">
        <f t="shared" si="8"/>
        <v>5</v>
      </c>
      <c r="K75" s="91">
        <f t="shared" si="8"/>
        <v>5</v>
      </c>
    </row>
    <row r="76" spans="1:11" ht="36" x14ac:dyDescent="0.2">
      <c r="A76" s="89" t="s">
        <v>110</v>
      </c>
      <c r="B76" s="136">
        <v>89</v>
      </c>
      <c r="C76" s="136">
        <v>1</v>
      </c>
      <c r="D76" s="137" t="s">
        <v>91</v>
      </c>
      <c r="E76" s="138" t="s">
        <v>142</v>
      </c>
      <c r="F76" s="136"/>
      <c r="G76" s="136"/>
      <c r="H76" s="136"/>
      <c r="I76" s="91">
        <f t="shared" si="8"/>
        <v>5</v>
      </c>
      <c r="J76" s="91">
        <f t="shared" si="8"/>
        <v>5</v>
      </c>
      <c r="K76" s="91">
        <f t="shared" si="8"/>
        <v>5</v>
      </c>
    </row>
    <row r="77" spans="1:11" ht="24" x14ac:dyDescent="0.2">
      <c r="A77" s="82" t="s">
        <v>137</v>
      </c>
      <c r="B77" s="136">
        <v>89</v>
      </c>
      <c r="C77" s="136">
        <v>1</v>
      </c>
      <c r="D77" s="137" t="s">
        <v>91</v>
      </c>
      <c r="E77" s="138" t="s">
        <v>142</v>
      </c>
      <c r="F77" s="121" t="s">
        <v>134</v>
      </c>
      <c r="G77" s="136"/>
      <c r="H77" s="139"/>
      <c r="I77" s="106">
        <f t="shared" si="8"/>
        <v>5</v>
      </c>
      <c r="J77" s="106">
        <f t="shared" si="8"/>
        <v>5</v>
      </c>
      <c r="K77" s="106">
        <f t="shared" si="8"/>
        <v>5</v>
      </c>
    </row>
    <row r="78" spans="1:11" ht="48" x14ac:dyDescent="0.2">
      <c r="A78" s="86" t="s">
        <v>138</v>
      </c>
      <c r="B78" s="136">
        <v>89</v>
      </c>
      <c r="C78" s="136">
        <v>1</v>
      </c>
      <c r="D78" s="137" t="s">
        <v>91</v>
      </c>
      <c r="E78" s="138" t="s">
        <v>142</v>
      </c>
      <c r="F78" s="121" t="s">
        <v>134</v>
      </c>
      <c r="G78" s="136">
        <v>10</v>
      </c>
      <c r="H78" s="139"/>
      <c r="I78" s="106">
        <f t="shared" si="8"/>
        <v>5</v>
      </c>
      <c r="J78" s="106">
        <f t="shared" si="8"/>
        <v>5</v>
      </c>
      <c r="K78" s="106">
        <f t="shared" si="8"/>
        <v>5</v>
      </c>
    </row>
    <row r="79" spans="1:11" ht="36" x14ac:dyDescent="0.2">
      <c r="A79" s="62" t="s">
        <v>185</v>
      </c>
      <c r="B79" s="136">
        <v>89</v>
      </c>
      <c r="C79" s="136">
        <v>1</v>
      </c>
      <c r="D79" s="137" t="s">
        <v>91</v>
      </c>
      <c r="E79" s="138" t="s">
        <v>142</v>
      </c>
      <c r="F79" s="121" t="s">
        <v>134</v>
      </c>
      <c r="G79" s="136">
        <v>10</v>
      </c>
      <c r="H79" s="67" t="s">
        <v>240</v>
      </c>
      <c r="I79" s="132">
        <f>'Приложение 2'!J70</f>
        <v>5</v>
      </c>
      <c r="J79" s="149">
        <f>'Приложение 2'!K70</f>
        <v>5</v>
      </c>
      <c r="K79" s="150">
        <f>'Приложение 2'!L70</f>
        <v>5</v>
      </c>
    </row>
    <row r="80" spans="1:11" x14ac:dyDescent="0.2">
      <c r="A80" s="104" t="s">
        <v>181</v>
      </c>
      <c r="B80" s="123">
        <v>89</v>
      </c>
      <c r="C80" s="123">
        <v>1</v>
      </c>
      <c r="D80" s="109" t="s">
        <v>91</v>
      </c>
      <c r="E80" s="124">
        <v>41990</v>
      </c>
      <c r="F80" s="109"/>
      <c r="G80" s="109"/>
      <c r="H80" s="109"/>
      <c r="I80" s="125" t="str">
        <f t="shared" ref="I80:K81" si="9">I81</f>
        <v>0</v>
      </c>
      <c r="J80" s="126">
        <f t="shared" si="9"/>
        <v>34.25</v>
      </c>
      <c r="K80" s="126">
        <f t="shared" si="9"/>
        <v>69.3</v>
      </c>
    </row>
    <row r="81" spans="1:11" x14ac:dyDescent="0.2">
      <c r="A81" s="81" t="s">
        <v>112</v>
      </c>
      <c r="B81" s="127">
        <v>89</v>
      </c>
      <c r="C81" s="127">
        <v>1</v>
      </c>
      <c r="D81" s="111" t="s">
        <v>91</v>
      </c>
      <c r="E81" s="128">
        <v>41990</v>
      </c>
      <c r="F81" s="111"/>
      <c r="G81" s="111"/>
      <c r="H81" s="111"/>
      <c r="I81" s="129" t="str">
        <f t="shared" si="9"/>
        <v>0</v>
      </c>
      <c r="J81" s="130">
        <f t="shared" si="9"/>
        <v>34.25</v>
      </c>
      <c r="K81" s="130">
        <f t="shared" si="9"/>
        <v>69.3</v>
      </c>
    </row>
    <row r="82" spans="1:11" x14ac:dyDescent="0.2">
      <c r="A82" s="81" t="s">
        <v>131</v>
      </c>
      <c r="B82" s="127">
        <v>89</v>
      </c>
      <c r="C82" s="127">
        <v>1</v>
      </c>
      <c r="D82" s="111" t="s">
        <v>91</v>
      </c>
      <c r="E82" s="128">
        <v>41990</v>
      </c>
      <c r="F82" s="111"/>
      <c r="G82" s="111"/>
      <c r="H82" s="111"/>
      <c r="I82" s="129" t="s">
        <v>148</v>
      </c>
      <c r="J82" s="131">
        <f t="shared" ref="J82:K84" si="10">J83</f>
        <v>34.25</v>
      </c>
      <c r="K82" s="131">
        <f t="shared" si="10"/>
        <v>69.3</v>
      </c>
    </row>
    <row r="83" spans="1:11" x14ac:dyDescent="0.2">
      <c r="A83" s="101" t="s">
        <v>181</v>
      </c>
      <c r="B83" s="127">
        <v>89</v>
      </c>
      <c r="C83" s="127">
        <v>1</v>
      </c>
      <c r="D83" s="111" t="s">
        <v>91</v>
      </c>
      <c r="E83" s="128">
        <v>41990</v>
      </c>
      <c r="F83" s="102">
        <v>99</v>
      </c>
      <c r="G83" s="102"/>
      <c r="H83" s="109"/>
      <c r="I83" s="109" t="s">
        <v>148</v>
      </c>
      <c r="J83" s="132">
        <f t="shared" si="10"/>
        <v>34.25</v>
      </c>
      <c r="K83" s="132">
        <f t="shared" si="10"/>
        <v>69.3</v>
      </c>
    </row>
    <row r="84" spans="1:11" x14ac:dyDescent="0.2">
      <c r="A84" s="104" t="s">
        <v>181</v>
      </c>
      <c r="B84" s="127">
        <v>89</v>
      </c>
      <c r="C84" s="127">
        <v>1</v>
      </c>
      <c r="D84" s="111" t="s">
        <v>91</v>
      </c>
      <c r="E84" s="128">
        <v>41990</v>
      </c>
      <c r="F84" s="105">
        <v>99</v>
      </c>
      <c r="G84" s="105">
        <v>99</v>
      </c>
      <c r="H84" s="109"/>
      <c r="I84" s="109" t="s">
        <v>148</v>
      </c>
      <c r="J84" s="133">
        <f t="shared" si="10"/>
        <v>34.25</v>
      </c>
      <c r="K84" s="133">
        <f t="shared" si="10"/>
        <v>69.3</v>
      </c>
    </row>
    <row r="85" spans="1:11" ht="38.25" x14ac:dyDescent="0.2">
      <c r="A85" s="134" t="s">
        <v>185</v>
      </c>
      <c r="B85" s="127">
        <v>89</v>
      </c>
      <c r="C85" s="127">
        <v>1</v>
      </c>
      <c r="D85" s="111" t="s">
        <v>91</v>
      </c>
      <c r="E85" s="128">
        <v>41990</v>
      </c>
      <c r="F85" s="105">
        <v>99</v>
      </c>
      <c r="G85" s="105">
        <v>99</v>
      </c>
      <c r="H85" s="67" t="s">
        <v>240</v>
      </c>
      <c r="I85" s="109" t="s">
        <v>148</v>
      </c>
      <c r="J85" s="125">
        <f>'Приложение 2'!K126</f>
        <v>34.25</v>
      </c>
      <c r="K85" s="125">
        <f>'Приложение 2'!L126</f>
        <v>69.3</v>
      </c>
    </row>
    <row r="86" spans="1:11" x14ac:dyDescent="0.2">
      <c r="A86" s="72" t="s">
        <v>162</v>
      </c>
      <c r="B86" s="67" t="s">
        <v>122</v>
      </c>
      <c r="C86" s="67" t="s">
        <v>76</v>
      </c>
      <c r="D86" s="67" t="s">
        <v>91</v>
      </c>
      <c r="E86" s="121" t="s">
        <v>163</v>
      </c>
      <c r="F86" s="67"/>
      <c r="G86" s="67"/>
      <c r="H86" s="67"/>
      <c r="I86" s="68">
        <f t="shared" ref="I86:K90" si="11">I87</f>
        <v>148.5</v>
      </c>
      <c r="J86" s="68">
        <f t="shared" si="11"/>
        <v>40</v>
      </c>
      <c r="K86" s="68">
        <f t="shared" si="11"/>
        <v>5.2999999999999989</v>
      </c>
    </row>
    <row r="87" spans="1:11" ht="36" x14ac:dyDescent="0.2">
      <c r="A87" s="81" t="s">
        <v>109</v>
      </c>
      <c r="B87" s="67" t="s">
        <v>122</v>
      </c>
      <c r="C87" s="67" t="s">
        <v>76</v>
      </c>
      <c r="D87" s="67" t="s">
        <v>91</v>
      </c>
      <c r="E87" s="121" t="s">
        <v>163</v>
      </c>
      <c r="F87" s="67"/>
      <c r="G87" s="67"/>
      <c r="H87" s="67"/>
      <c r="I87" s="68">
        <f t="shared" si="11"/>
        <v>148.5</v>
      </c>
      <c r="J87" s="68">
        <f t="shared" si="11"/>
        <v>40</v>
      </c>
      <c r="K87" s="68">
        <f t="shared" si="11"/>
        <v>5.2999999999999989</v>
      </c>
    </row>
    <row r="88" spans="1:11" ht="36" x14ac:dyDescent="0.2">
      <c r="A88" s="62" t="s">
        <v>110</v>
      </c>
      <c r="B88" s="67" t="s">
        <v>122</v>
      </c>
      <c r="C88" s="67" t="s">
        <v>76</v>
      </c>
      <c r="D88" s="67" t="s">
        <v>91</v>
      </c>
      <c r="E88" s="121" t="s">
        <v>163</v>
      </c>
      <c r="F88" s="67"/>
      <c r="G88" s="67"/>
      <c r="H88" s="67"/>
      <c r="I88" s="68">
        <f t="shared" si="11"/>
        <v>148.5</v>
      </c>
      <c r="J88" s="68">
        <f t="shared" si="11"/>
        <v>40</v>
      </c>
      <c r="K88" s="68">
        <f t="shared" si="11"/>
        <v>5.2999999999999989</v>
      </c>
    </row>
    <row r="89" spans="1:11" x14ac:dyDescent="0.2">
      <c r="A89" s="114" t="s">
        <v>154</v>
      </c>
      <c r="B89" s="67" t="s">
        <v>122</v>
      </c>
      <c r="C89" s="67" t="s">
        <v>76</v>
      </c>
      <c r="D89" s="67" t="s">
        <v>91</v>
      </c>
      <c r="E89" s="121" t="s">
        <v>163</v>
      </c>
      <c r="F89" s="67" t="s">
        <v>155</v>
      </c>
      <c r="G89" s="67"/>
      <c r="H89" s="67"/>
      <c r="I89" s="68">
        <f t="shared" si="11"/>
        <v>148.5</v>
      </c>
      <c r="J89" s="68">
        <f t="shared" si="11"/>
        <v>40</v>
      </c>
      <c r="K89" s="68">
        <f t="shared" si="11"/>
        <v>5.2999999999999989</v>
      </c>
    </row>
    <row r="90" spans="1:11" x14ac:dyDescent="0.2">
      <c r="A90" s="62" t="s">
        <v>161</v>
      </c>
      <c r="B90" s="67" t="s">
        <v>122</v>
      </c>
      <c r="C90" s="67" t="s">
        <v>76</v>
      </c>
      <c r="D90" s="67" t="s">
        <v>91</v>
      </c>
      <c r="E90" s="121" t="s">
        <v>163</v>
      </c>
      <c r="F90" s="67" t="s">
        <v>155</v>
      </c>
      <c r="G90" s="67" t="s">
        <v>134</v>
      </c>
      <c r="H90" s="67"/>
      <c r="I90" s="68">
        <f t="shared" si="11"/>
        <v>148.5</v>
      </c>
      <c r="J90" s="68">
        <f t="shared" si="11"/>
        <v>40</v>
      </c>
      <c r="K90" s="68">
        <f t="shared" si="11"/>
        <v>5.2999999999999989</v>
      </c>
    </row>
    <row r="91" spans="1:11" ht="36" x14ac:dyDescent="0.2">
      <c r="A91" s="62" t="s">
        <v>185</v>
      </c>
      <c r="B91" s="67" t="s">
        <v>122</v>
      </c>
      <c r="C91" s="67" t="s">
        <v>76</v>
      </c>
      <c r="D91" s="67" t="s">
        <v>91</v>
      </c>
      <c r="E91" s="121" t="s">
        <v>163</v>
      </c>
      <c r="F91" s="67" t="s">
        <v>155</v>
      </c>
      <c r="G91" s="67" t="s">
        <v>134</v>
      </c>
      <c r="H91" s="67" t="s">
        <v>240</v>
      </c>
      <c r="I91" s="68">
        <f>'Приложение 2'!J99</f>
        <v>148.5</v>
      </c>
      <c r="J91" s="68">
        <f>'Приложение 2'!K99</f>
        <v>40</v>
      </c>
      <c r="K91" s="68">
        <f>'Приложение 2'!L99</f>
        <v>5.2999999999999989</v>
      </c>
    </row>
    <row r="92" spans="1:11" ht="17.25" customHeight="1" x14ac:dyDescent="0.2">
      <c r="A92" s="72" t="s">
        <v>164</v>
      </c>
      <c r="B92" s="67" t="s">
        <v>122</v>
      </c>
      <c r="C92" s="67" t="s">
        <v>76</v>
      </c>
      <c r="D92" s="67" t="s">
        <v>91</v>
      </c>
      <c r="E92" s="121" t="s">
        <v>165</v>
      </c>
      <c r="F92" s="67"/>
      <c r="G92" s="67"/>
      <c r="H92" s="67"/>
      <c r="I92" s="68">
        <f t="shared" ref="I92:K96" si="12">I93</f>
        <v>89.1</v>
      </c>
      <c r="J92" s="68">
        <f t="shared" si="12"/>
        <v>7.3</v>
      </c>
      <c r="K92" s="68">
        <f t="shared" si="12"/>
        <v>7</v>
      </c>
    </row>
    <row r="93" spans="1:11" ht="36" x14ac:dyDescent="0.2">
      <c r="A93" s="81" t="s">
        <v>109</v>
      </c>
      <c r="B93" s="67" t="s">
        <v>122</v>
      </c>
      <c r="C93" s="67" t="s">
        <v>76</v>
      </c>
      <c r="D93" s="67" t="s">
        <v>91</v>
      </c>
      <c r="E93" s="121" t="s">
        <v>165</v>
      </c>
      <c r="F93" s="67"/>
      <c r="G93" s="67"/>
      <c r="H93" s="67"/>
      <c r="I93" s="68">
        <f t="shared" si="12"/>
        <v>89.1</v>
      </c>
      <c r="J93" s="68">
        <f t="shared" si="12"/>
        <v>7.3</v>
      </c>
      <c r="K93" s="68">
        <f t="shared" si="12"/>
        <v>7</v>
      </c>
    </row>
    <row r="94" spans="1:11" ht="36" x14ac:dyDescent="0.2">
      <c r="A94" s="62" t="s">
        <v>110</v>
      </c>
      <c r="B94" s="67" t="s">
        <v>122</v>
      </c>
      <c r="C94" s="67" t="s">
        <v>76</v>
      </c>
      <c r="D94" s="67" t="s">
        <v>91</v>
      </c>
      <c r="E94" s="121" t="s">
        <v>165</v>
      </c>
      <c r="F94" s="67"/>
      <c r="G94" s="67"/>
      <c r="H94" s="67"/>
      <c r="I94" s="68">
        <f t="shared" si="12"/>
        <v>89.1</v>
      </c>
      <c r="J94" s="68">
        <f t="shared" si="12"/>
        <v>7.3</v>
      </c>
      <c r="K94" s="68">
        <f t="shared" si="12"/>
        <v>7</v>
      </c>
    </row>
    <row r="95" spans="1:11" x14ac:dyDescent="0.2">
      <c r="A95" s="114" t="s">
        <v>154</v>
      </c>
      <c r="B95" s="67" t="s">
        <v>122</v>
      </c>
      <c r="C95" s="67" t="s">
        <v>76</v>
      </c>
      <c r="D95" s="67" t="s">
        <v>91</v>
      </c>
      <c r="E95" s="121" t="s">
        <v>165</v>
      </c>
      <c r="F95" s="67" t="s">
        <v>155</v>
      </c>
      <c r="G95" s="67"/>
      <c r="H95" s="67"/>
      <c r="I95" s="68">
        <f t="shared" si="12"/>
        <v>89.1</v>
      </c>
      <c r="J95" s="68">
        <f t="shared" si="12"/>
        <v>7.3</v>
      </c>
      <c r="K95" s="68">
        <f t="shared" si="12"/>
        <v>7</v>
      </c>
    </row>
    <row r="96" spans="1:11" x14ac:dyDescent="0.2">
      <c r="A96" s="62" t="s">
        <v>161</v>
      </c>
      <c r="B96" s="67" t="s">
        <v>122</v>
      </c>
      <c r="C96" s="67" t="s">
        <v>76</v>
      </c>
      <c r="D96" s="67" t="s">
        <v>91</v>
      </c>
      <c r="E96" s="121" t="s">
        <v>165</v>
      </c>
      <c r="F96" s="67" t="s">
        <v>155</v>
      </c>
      <c r="G96" s="67" t="s">
        <v>134</v>
      </c>
      <c r="H96" s="67"/>
      <c r="I96" s="68">
        <f t="shared" si="12"/>
        <v>89.1</v>
      </c>
      <c r="J96" s="68">
        <f t="shared" si="12"/>
        <v>7.3</v>
      </c>
      <c r="K96" s="68">
        <f t="shared" si="12"/>
        <v>7</v>
      </c>
    </row>
    <row r="97" spans="1:11" ht="36" x14ac:dyDescent="0.2">
      <c r="A97" s="62" t="s">
        <v>185</v>
      </c>
      <c r="B97" s="67" t="s">
        <v>122</v>
      </c>
      <c r="C97" s="67" t="s">
        <v>76</v>
      </c>
      <c r="D97" s="67" t="s">
        <v>91</v>
      </c>
      <c r="E97" s="121" t="s">
        <v>165</v>
      </c>
      <c r="F97" s="67" t="s">
        <v>155</v>
      </c>
      <c r="G97" s="67" t="s">
        <v>134</v>
      </c>
      <c r="H97" s="67" t="s">
        <v>240</v>
      </c>
      <c r="I97" s="68">
        <f>'Приложение 2'!J102</f>
        <v>89.1</v>
      </c>
      <c r="J97" s="68">
        <f>'Приложение 2'!K102</f>
        <v>7.3</v>
      </c>
      <c r="K97" s="68">
        <f>'Приложение 2'!L102</f>
        <v>7</v>
      </c>
    </row>
    <row r="98" spans="1:11" ht="87.75" customHeight="1" x14ac:dyDescent="0.2">
      <c r="A98" s="93" t="s">
        <v>157</v>
      </c>
      <c r="B98" s="67" t="s">
        <v>122</v>
      </c>
      <c r="C98" s="67" t="s">
        <v>76</v>
      </c>
      <c r="D98" s="67" t="s">
        <v>91</v>
      </c>
      <c r="E98" s="121" t="s">
        <v>158</v>
      </c>
      <c r="F98" s="67"/>
      <c r="G98" s="67"/>
      <c r="H98" s="67"/>
      <c r="I98" s="68">
        <f t="shared" ref="I98:K102" si="13">I99</f>
        <v>1</v>
      </c>
      <c r="J98" s="68">
        <f t="shared" si="13"/>
        <v>1</v>
      </c>
      <c r="K98" s="68">
        <f t="shared" si="13"/>
        <v>1</v>
      </c>
    </row>
    <row r="99" spans="1:11" ht="36" x14ac:dyDescent="0.2">
      <c r="A99" s="81" t="s">
        <v>109</v>
      </c>
      <c r="B99" s="67" t="s">
        <v>122</v>
      </c>
      <c r="C99" s="67" t="s">
        <v>76</v>
      </c>
      <c r="D99" s="67" t="s">
        <v>91</v>
      </c>
      <c r="E99" s="121" t="s">
        <v>158</v>
      </c>
      <c r="F99" s="67"/>
      <c r="G99" s="67"/>
      <c r="H99" s="67"/>
      <c r="I99" s="68">
        <f t="shared" si="13"/>
        <v>1</v>
      </c>
      <c r="J99" s="68">
        <f t="shared" si="13"/>
        <v>1</v>
      </c>
      <c r="K99" s="68">
        <f t="shared" si="13"/>
        <v>1</v>
      </c>
    </row>
    <row r="100" spans="1:11" ht="36" x14ac:dyDescent="0.2">
      <c r="A100" s="62" t="s">
        <v>110</v>
      </c>
      <c r="B100" s="67" t="s">
        <v>122</v>
      </c>
      <c r="C100" s="67" t="s">
        <v>76</v>
      </c>
      <c r="D100" s="67" t="s">
        <v>91</v>
      </c>
      <c r="E100" s="121" t="s">
        <v>158</v>
      </c>
      <c r="F100" s="67"/>
      <c r="G100" s="67"/>
      <c r="H100" s="67"/>
      <c r="I100" s="68">
        <f t="shared" si="13"/>
        <v>1</v>
      </c>
      <c r="J100" s="68">
        <f t="shared" si="13"/>
        <v>1</v>
      </c>
      <c r="K100" s="68">
        <f t="shared" si="13"/>
        <v>1</v>
      </c>
    </row>
    <row r="101" spans="1:11" x14ac:dyDescent="0.2">
      <c r="A101" s="114" t="s">
        <v>154</v>
      </c>
      <c r="B101" s="67" t="s">
        <v>122</v>
      </c>
      <c r="C101" s="67" t="s">
        <v>76</v>
      </c>
      <c r="D101" s="67" t="s">
        <v>91</v>
      </c>
      <c r="E101" s="121" t="s">
        <v>158</v>
      </c>
      <c r="F101" s="67" t="s">
        <v>155</v>
      </c>
      <c r="G101" s="67"/>
      <c r="H101" s="67"/>
      <c r="I101" s="68">
        <f t="shared" si="13"/>
        <v>1</v>
      </c>
      <c r="J101" s="68">
        <f t="shared" si="13"/>
        <v>1</v>
      </c>
      <c r="K101" s="68">
        <f t="shared" si="13"/>
        <v>1</v>
      </c>
    </row>
    <row r="102" spans="1:11" x14ac:dyDescent="0.2">
      <c r="A102" s="62" t="s">
        <v>156</v>
      </c>
      <c r="B102" s="67" t="s">
        <v>122</v>
      </c>
      <c r="C102" s="67" t="s">
        <v>76</v>
      </c>
      <c r="D102" s="67" t="s">
        <v>91</v>
      </c>
      <c r="E102" s="121" t="s">
        <v>158</v>
      </c>
      <c r="F102" s="67" t="s">
        <v>155</v>
      </c>
      <c r="G102" s="67" t="s">
        <v>88</v>
      </c>
      <c r="H102" s="67"/>
      <c r="I102" s="68">
        <f t="shared" si="13"/>
        <v>1</v>
      </c>
      <c r="J102" s="68">
        <f t="shared" si="13"/>
        <v>1</v>
      </c>
      <c r="K102" s="68">
        <f t="shared" si="13"/>
        <v>1</v>
      </c>
    </row>
    <row r="103" spans="1:11" ht="36" x14ac:dyDescent="0.2">
      <c r="A103" s="62" t="s">
        <v>185</v>
      </c>
      <c r="B103" s="67" t="s">
        <v>122</v>
      </c>
      <c r="C103" s="67" t="s">
        <v>76</v>
      </c>
      <c r="D103" s="67" t="s">
        <v>91</v>
      </c>
      <c r="E103" s="121" t="s">
        <v>158</v>
      </c>
      <c r="F103" s="67" t="s">
        <v>155</v>
      </c>
      <c r="G103" s="67" t="s">
        <v>88</v>
      </c>
      <c r="H103" s="67" t="s">
        <v>240</v>
      </c>
      <c r="I103" s="68">
        <f>'Приложение 2'!J90</f>
        <v>1</v>
      </c>
      <c r="J103" s="68">
        <f>'Приложение 2'!K90</f>
        <v>1</v>
      </c>
      <c r="K103" s="68">
        <f>'Приложение 2'!L90</f>
        <v>1</v>
      </c>
    </row>
    <row r="104" spans="1:11" ht="96" x14ac:dyDescent="0.2">
      <c r="A104" s="62" t="s">
        <v>191</v>
      </c>
      <c r="B104" s="67" t="s">
        <v>122</v>
      </c>
      <c r="C104" s="67" t="s">
        <v>76</v>
      </c>
      <c r="D104" s="67" t="s">
        <v>91</v>
      </c>
      <c r="E104" s="121" t="s">
        <v>172</v>
      </c>
      <c r="F104" s="67"/>
      <c r="G104" s="67"/>
      <c r="H104" s="67"/>
      <c r="I104" s="68">
        <f t="shared" ref="I104:K108" si="14">I105</f>
        <v>1</v>
      </c>
      <c r="J104" s="68">
        <f t="shared" si="14"/>
        <v>1</v>
      </c>
      <c r="K104" s="68">
        <f t="shared" si="14"/>
        <v>1</v>
      </c>
    </row>
    <row r="105" spans="1:11" ht="36" x14ac:dyDescent="0.2">
      <c r="A105" s="81" t="s">
        <v>109</v>
      </c>
      <c r="B105" s="67" t="s">
        <v>122</v>
      </c>
      <c r="C105" s="67" t="s">
        <v>76</v>
      </c>
      <c r="D105" s="67" t="s">
        <v>91</v>
      </c>
      <c r="E105" s="121" t="s">
        <v>172</v>
      </c>
      <c r="F105" s="67"/>
      <c r="G105" s="67"/>
      <c r="H105" s="67"/>
      <c r="I105" s="68">
        <f t="shared" si="14"/>
        <v>1</v>
      </c>
      <c r="J105" s="68">
        <f t="shared" si="14"/>
        <v>1</v>
      </c>
      <c r="K105" s="68">
        <f t="shared" si="14"/>
        <v>1</v>
      </c>
    </row>
    <row r="106" spans="1:11" ht="36" x14ac:dyDescent="0.2">
      <c r="A106" s="62" t="s">
        <v>110</v>
      </c>
      <c r="B106" s="67" t="s">
        <v>122</v>
      </c>
      <c r="C106" s="67" t="s">
        <v>76</v>
      </c>
      <c r="D106" s="67" t="s">
        <v>91</v>
      </c>
      <c r="E106" s="121" t="s">
        <v>172</v>
      </c>
      <c r="F106" s="67"/>
      <c r="G106" s="67"/>
      <c r="H106" s="67"/>
      <c r="I106" s="68">
        <f t="shared" si="14"/>
        <v>1</v>
      </c>
      <c r="J106" s="68">
        <f t="shared" si="14"/>
        <v>1</v>
      </c>
      <c r="K106" s="68">
        <f t="shared" si="14"/>
        <v>1</v>
      </c>
    </row>
    <row r="107" spans="1:11" x14ac:dyDescent="0.2">
      <c r="A107" s="65" t="s">
        <v>168</v>
      </c>
      <c r="B107" s="67" t="s">
        <v>122</v>
      </c>
      <c r="C107" s="67" t="s">
        <v>76</v>
      </c>
      <c r="D107" s="67" t="s">
        <v>91</v>
      </c>
      <c r="E107" s="121" t="s">
        <v>172</v>
      </c>
      <c r="F107" s="67" t="s">
        <v>169</v>
      </c>
      <c r="G107" s="67"/>
      <c r="H107" s="67"/>
      <c r="I107" s="68">
        <f t="shared" si="14"/>
        <v>1</v>
      </c>
      <c r="J107" s="68">
        <f t="shared" si="14"/>
        <v>1</v>
      </c>
      <c r="K107" s="68">
        <f t="shared" si="14"/>
        <v>1</v>
      </c>
    </row>
    <row r="108" spans="1:11" x14ac:dyDescent="0.2">
      <c r="A108" s="62" t="s">
        <v>170</v>
      </c>
      <c r="B108" s="67" t="s">
        <v>122</v>
      </c>
      <c r="C108" s="67" t="s">
        <v>76</v>
      </c>
      <c r="D108" s="67" t="s">
        <v>91</v>
      </c>
      <c r="E108" s="121" t="s">
        <v>172</v>
      </c>
      <c r="F108" s="67" t="s">
        <v>169</v>
      </c>
      <c r="G108" s="67" t="s">
        <v>86</v>
      </c>
      <c r="H108" s="67"/>
      <c r="I108" s="68">
        <f t="shared" si="14"/>
        <v>1</v>
      </c>
      <c r="J108" s="68">
        <f t="shared" si="14"/>
        <v>1</v>
      </c>
      <c r="K108" s="68">
        <f t="shared" si="14"/>
        <v>1</v>
      </c>
    </row>
    <row r="109" spans="1:11" ht="36" x14ac:dyDescent="0.2">
      <c r="A109" s="62" t="s">
        <v>185</v>
      </c>
      <c r="B109" s="67" t="s">
        <v>122</v>
      </c>
      <c r="C109" s="67" t="s">
        <v>76</v>
      </c>
      <c r="D109" s="67" t="s">
        <v>91</v>
      </c>
      <c r="E109" s="121" t="s">
        <v>172</v>
      </c>
      <c r="F109" s="67" t="s">
        <v>169</v>
      </c>
      <c r="G109" s="67" t="s">
        <v>86</v>
      </c>
      <c r="H109" s="67" t="s">
        <v>240</v>
      </c>
      <c r="I109" s="68">
        <f>'Приложение 2'!J112</f>
        <v>1</v>
      </c>
      <c r="J109" s="68">
        <f>'Приложение 2'!K112</f>
        <v>1</v>
      </c>
      <c r="K109" s="68">
        <f>'Приложение 2'!L112</f>
        <v>1</v>
      </c>
    </row>
    <row r="110" spans="1:11" ht="84" x14ac:dyDescent="0.2">
      <c r="A110" s="93" t="s">
        <v>166</v>
      </c>
      <c r="B110" s="67" t="s">
        <v>122</v>
      </c>
      <c r="C110" s="67" t="s">
        <v>76</v>
      </c>
      <c r="D110" s="67" t="s">
        <v>91</v>
      </c>
      <c r="E110" s="121" t="s">
        <v>167</v>
      </c>
      <c r="F110" s="67"/>
      <c r="G110" s="67"/>
      <c r="H110" s="67"/>
      <c r="I110" s="68">
        <f t="shared" ref="I110:K114" si="15">I111</f>
        <v>1</v>
      </c>
      <c r="J110" s="68">
        <f t="shared" si="15"/>
        <v>1</v>
      </c>
      <c r="K110" s="68">
        <f t="shared" si="15"/>
        <v>1</v>
      </c>
    </row>
    <row r="111" spans="1:11" ht="36" x14ac:dyDescent="0.2">
      <c r="A111" s="81" t="s">
        <v>109</v>
      </c>
      <c r="B111" s="67" t="s">
        <v>122</v>
      </c>
      <c r="C111" s="67" t="s">
        <v>76</v>
      </c>
      <c r="D111" s="67" t="s">
        <v>91</v>
      </c>
      <c r="E111" s="121" t="s">
        <v>167</v>
      </c>
      <c r="F111" s="67"/>
      <c r="G111" s="67"/>
      <c r="H111" s="67"/>
      <c r="I111" s="68">
        <f t="shared" si="15"/>
        <v>1</v>
      </c>
      <c r="J111" s="68">
        <f t="shared" si="15"/>
        <v>1</v>
      </c>
      <c r="K111" s="68">
        <f t="shared" si="15"/>
        <v>1</v>
      </c>
    </row>
    <row r="112" spans="1:11" ht="36" x14ac:dyDescent="0.2">
      <c r="A112" s="62" t="s">
        <v>110</v>
      </c>
      <c r="B112" s="67" t="s">
        <v>122</v>
      </c>
      <c r="C112" s="67" t="s">
        <v>76</v>
      </c>
      <c r="D112" s="67" t="s">
        <v>91</v>
      </c>
      <c r="E112" s="121" t="s">
        <v>167</v>
      </c>
      <c r="F112" s="67"/>
      <c r="G112" s="67"/>
      <c r="H112" s="67"/>
      <c r="I112" s="68">
        <f t="shared" si="15"/>
        <v>1</v>
      </c>
      <c r="J112" s="68">
        <f t="shared" si="15"/>
        <v>1</v>
      </c>
      <c r="K112" s="68">
        <f t="shared" si="15"/>
        <v>1</v>
      </c>
    </row>
    <row r="113" spans="1:11" x14ac:dyDescent="0.2">
      <c r="A113" s="114" t="s">
        <v>154</v>
      </c>
      <c r="B113" s="67" t="s">
        <v>122</v>
      </c>
      <c r="C113" s="67" t="s">
        <v>76</v>
      </c>
      <c r="D113" s="67" t="s">
        <v>91</v>
      </c>
      <c r="E113" s="121" t="s">
        <v>167</v>
      </c>
      <c r="F113" s="67" t="s">
        <v>155</v>
      </c>
      <c r="G113" s="67"/>
      <c r="H113" s="67"/>
      <c r="I113" s="68">
        <f t="shared" si="15"/>
        <v>1</v>
      </c>
      <c r="J113" s="68">
        <f t="shared" si="15"/>
        <v>1</v>
      </c>
      <c r="K113" s="68">
        <f t="shared" si="15"/>
        <v>1</v>
      </c>
    </row>
    <row r="114" spans="1:11" x14ac:dyDescent="0.2">
      <c r="A114" s="62" t="s">
        <v>161</v>
      </c>
      <c r="B114" s="67" t="s">
        <v>122</v>
      </c>
      <c r="C114" s="67" t="s">
        <v>76</v>
      </c>
      <c r="D114" s="67" t="s">
        <v>91</v>
      </c>
      <c r="E114" s="121" t="s">
        <v>167</v>
      </c>
      <c r="F114" s="67" t="s">
        <v>155</v>
      </c>
      <c r="G114" s="67" t="s">
        <v>134</v>
      </c>
      <c r="H114" s="67"/>
      <c r="I114" s="68">
        <f t="shared" si="15"/>
        <v>1</v>
      </c>
      <c r="J114" s="68">
        <f t="shared" si="15"/>
        <v>1</v>
      </c>
      <c r="K114" s="68">
        <f t="shared" si="15"/>
        <v>1</v>
      </c>
    </row>
    <row r="115" spans="1:11" ht="36" x14ac:dyDescent="0.2">
      <c r="A115" s="62" t="s">
        <v>185</v>
      </c>
      <c r="B115" s="67" t="s">
        <v>122</v>
      </c>
      <c r="C115" s="67" t="s">
        <v>76</v>
      </c>
      <c r="D115" s="67" t="s">
        <v>91</v>
      </c>
      <c r="E115" s="121" t="s">
        <v>167</v>
      </c>
      <c r="F115" s="67" t="s">
        <v>155</v>
      </c>
      <c r="G115" s="67" t="s">
        <v>134</v>
      </c>
      <c r="H115" s="67" t="s">
        <v>240</v>
      </c>
      <c r="I115" s="68">
        <f>'Приложение 2'!J105</f>
        <v>1</v>
      </c>
      <c r="J115" s="68">
        <f>'Приложение 2'!K105</f>
        <v>1</v>
      </c>
      <c r="K115" s="68">
        <f>'Приложение 2'!L105</f>
        <v>1</v>
      </c>
    </row>
    <row r="116" spans="1:11" ht="60" x14ac:dyDescent="0.2">
      <c r="A116" s="62" t="s">
        <v>159</v>
      </c>
      <c r="B116" s="67" t="s">
        <v>122</v>
      </c>
      <c r="C116" s="67" t="s">
        <v>76</v>
      </c>
      <c r="D116" s="67" t="s">
        <v>91</v>
      </c>
      <c r="E116" s="121" t="s">
        <v>160</v>
      </c>
      <c r="F116" s="67"/>
      <c r="G116" s="67"/>
      <c r="H116" s="67"/>
      <c r="I116" s="68">
        <f t="shared" ref="I116:K120" si="16">I117</f>
        <v>1</v>
      </c>
      <c r="J116" s="68">
        <f t="shared" si="16"/>
        <v>1</v>
      </c>
      <c r="K116" s="68">
        <f t="shared" si="16"/>
        <v>1</v>
      </c>
    </row>
    <row r="117" spans="1:11" ht="36" x14ac:dyDescent="0.2">
      <c r="A117" s="81" t="s">
        <v>109</v>
      </c>
      <c r="B117" s="67" t="s">
        <v>122</v>
      </c>
      <c r="C117" s="67" t="s">
        <v>76</v>
      </c>
      <c r="D117" s="67" t="s">
        <v>91</v>
      </c>
      <c r="E117" s="121" t="s">
        <v>160</v>
      </c>
      <c r="F117" s="67"/>
      <c r="G117" s="67"/>
      <c r="H117" s="67"/>
      <c r="I117" s="68">
        <f t="shared" si="16"/>
        <v>1</v>
      </c>
      <c r="J117" s="68">
        <f t="shared" si="16"/>
        <v>1</v>
      </c>
      <c r="K117" s="68">
        <f t="shared" si="16"/>
        <v>1</v>
      </c>
    </row>
    <row r="118" spans="1:11" ht="36" x14ac:dyDescent="0.2">
      <c r="A118" s="62" t="s">
        <v>110</v>
      </c>
      <c r="B118" s="67" t="s">
        <v>122</v>
      </c>
      <c r="C118" s="67" t="s">
        <v>76</v>
      </c>
      <c r="D118" s="67" t="s">
        <v>91</v>
      </c>
      <c r="E118" s="121" t="s">
        <v>160</v>
      </c>
      <c r="F118" s="67"/>
      <c r="G118" s="67"/>
      <c r="H118" s="67"/>
      <c r="I118" s="68">
        <f t="shared" si="16"/>
        <v>1</v>
      </c>
      <c r="J118" s="68">
        <f t="shared" si="16"/>
        <v>1</v>
      </c>
      <c r="K118" s="68">
        <f t="shared" si="16"/>
        <v>1</v>
      </c>
    </row>
    <row r="119" spans="1:11" x14ac:dyDescent="0.2">
      <c r="A119" s="114" t="s">
        <v>154</v>
      </c>
      <c r="B119" s="67" t="s">
        <v>122</v>
      </c>
      <c r="C119" s="67" t="s">
        <v>76</v>
      </c>
      <c r="D119" s="67" t="s">
        <v>91</v>
      </c>
      <c r="E119" s="121" t="s">
        <v>160</v>
      </c>
      <c r="F119" s="67" t="s">
        <v>155</v>
      </c>
      <c r="G119" s="67"/>
      <c r="H119" s="67"/>
      <c r="I119" s="68">
        <f t="shared" si="16"/>
        <v>1</v>
      </c>
      <c r="J119" s="68">
        <f t="shared" si="16"/>
        <v>1</v>
      </c>
      <c r="K119" s="68">
        <f t="shared" si="16"/>
        <v>1</v>
      </c>
    </row>
    <row r="120" spans="1:11" x14ac:dyDescent="0.2">
      <c r="A120" s="62" t="s">
        <v>156</v>
      </c>
      <c r="B120" s="67" t="s">
        <v>122</v>
      </c>
      <c r="C120" s="67" t="s">
        <v>76</v>
      </c>
      <c r="D120" s="67" t="s">
        <v>91</v>
      </c>
      <c r="E120" s="121" t="s">
        <v>160</v>
      </c>
      <c r="F120" s="67" t="s">
        <v>155</v>
      </c>
      <c r="G120" s="67" t="s">
        <v>88</v>
      </c>
      <c r="H120" s="67"/>
      <c r="I120" s="68">
        <f t="shared" si="16"/>
        <v>1</v>
      </c>
      <c r="J120" s="68">
        <f t="shared" si="16"/>
        <v>1</v>
      </c>
      <c r="K120" s="68">
        <f t="shared" si="16"/>
        <v>1</v>
      </c>
    </row>
    <row r="121" spans="1:11" ht="36" x14ac:dyDescent="0.2">
      <c r="A121" s="62" t="s">
        <v>185</v>
      </c>
      <c r="B121" s="67" t="s">
        <v>122</v>
      </c>
      <c r="C121" s="67" t="s">
        <v>76</v>
      </c>
      <c r="D121" s="67" t="s">
        <v>91</v>
      </c>
      <c r="E121" s="121" t="s">
        <v>160</v>
      </c>
      <c r="F121" s="67" t="s">
        <v>155</v>
      </c>
      <c r="G121" s="67" t="s">
        <v>88</v>
      </c>
      <c r="H121" s="67" t="s">
        <v>240</v>
      </c>
      <c r="I121" s="68">
        <f>'Приложение 2'!J93</f>
        <v>1</v>
      </c>
      <c r="J121" s="68">
        <f>'Приложение 2'!K93</f>
        <v>1</v>
      </c>
      <c r="K121" s="68">
        <f>'Приложение 2'!L93</f>
        <v>1</v>
      </c>
    </row>
    <row r="122" spans="1:11" ht="176.25" customHeight="1" x14ac:dyDescent="0.2">
      <c r="A122" s="93" t="s">
        <v>152</v>
      </c>
      <c r="B122" s="67" t="s">
        <v>122</v>
      </c>
      <c r="C122" s="67" t="s">
        <v>76</v>
      </c>
      <c r="D122" s="67" t="s">
        <v>91</v>
      </c>
      <c r="E122" s="121" t="s">
        <v>153</v>
      </c>
      <c r="F122" s="67"/>
      <c r="G122" s="67"/>
      <c r="H122" s="67"/>
      <c r="I122" s="68">
        <f t="shared" ref="I122:K126" si="17">I123</f>
        <v>1</v>
      </c>
      <c r="J122" s="68">
        <f t="shared" si="17"/>
        <v>1</v>
      </c>
      <c r="K122" s="68">
        <f t="shared" si="17"/>
        <v>1</v>
      </c>
    </row>
    <row r="123" spans="1:11" ht="36" x14ac:dyDescent="0.2">
      <c r="A123" s="81" t="s">
        <v>109</v>
      </c>
      <c r="B123" s="67" t="s">
        <v>122</v>
      </c>
      <c r="C123" s="67" t="s">
        <v>76</v>
      </c>
      <c r="D123" s="67" t="s">
        <v>91</v>
      </c>
      <c r="E123" s="121" t="s">
        <v>153</v>
      </c>
      <c r="F123" s="67"/>
      <c r="G123" s="67"/>
      <c r="H123" s="67"/>
      <c r="I123" s="68">
        <f t="shared" si="17"/>
        <v>1</v>
      </c>
      <c r="J123" s="68">
        <f t="shared" si="17"/>
        <v>1</v>
      </c>
      <c r="K123" s="68">
        <f t="shared" si="17"/>
        <v>1</v>
      </c>
    </row>
    <row r="124" spans="1:11" ht="36" x14ac:dyDescent="0.2">
      <c r="A124" s="62" t="s">
        <v>110</v>
      </c>
      <c r="B124" s="67" t="s">
        <v>122</v>
      </c>
      <c r="C124" s="67" t="s">
        <v>76</v>
      </c>
      <c r="D124" s="67" t="s">
        <v>91</v>
      </c>
      <c r="E124" s="121" t="s">
        <v>153</v>
      </c>
      <c r="F124" s="145"/>
      <c r="G124" s="145"/>
      <c r="H124" s="145"/>
      <c r="I124" s="68">
        <f t="shared" si="17"/>
        <v>1</v>
      </c>
      <c r="J124" s="68">
        <f t="shared" si="17"/>
        <v>1</v>
      </c>
      <c r="K124" s="68">
        <f t="shared" si="17"/>
        <v>1</v>
      </c>
    </row>
    <row r="125" spans="1:11" x14ac:dyDescent="0.2">
      <c r="A125" s="62" t="s">
        <v>143</v>
      </c>
      <c r="B125" s="67" t="s">
        <v>122</v>
      </c>
      <c r="C125" s="67" t="s">
        <v>76</v>
      </c>
      <c r="D125" s="67" t="s">
        <v>91</v>
      </c>
      <c r="E125" s="121" t="s">
        <v>153</v>
      </c>
      <c r="F125" s="145" t="s">
        <v>101</v>
      </c>
      <c r="G125" s="145"/>
      <c r="H125" s="145"/>
      <c r="I125" s="68">
        <f t="shared" si="17"/>
        <v>1</v>
      </c>
      <c r="J125" s="68">
        <f t="shared" si="17"/>
        <v>1</v>
      </c>
      <c r="K125" s="68">
        <f t="shared" si="17"/>
        <v>1</v>
      </c>
    </row>
    <row r="126" spans="1:11" ht="24" x14ac:dyDescent="0.2">
      <c r="A126" s="62" t="s">
        <v>151</v>
      </c>
      <c r="B126" s="67" t="s">
        <v>122</v>
      </c>
      <c r="C126" s="67" t="s">
        <v>76</v>
      </c>
      <c r="D126" s="67" t="s">
        <v>91</v>
      </c>
      <c r="E126" s="121" t="s">
        <v>153</v>
      </c>
      <c r="F126" s="145" t="s">
        <v>101</v>
      </c>
      <c r="G126" s="145" t="s">
        <v>83</v>
      </c>
      <c r="H126" s="145"/>
      <c r="I126" s="68">
        <f t="shared" si="17"/>
        <v>1</v>
      </c>
      <c r="J126" s="68">
        <f t="shared" si="17"/>
        <v>1</v>
      </c>
      <c r="K126" s="68">
        <f t="shared" si="17"/>
        <v>1</v>
      </c>
    </row>
    <row r="127" spans="1:11" ht="36" x14ac:dyDescent="0.2">
      <c r="A127" s="62" t="s">
        <v>185</v>
      </c>
      <c r="B127" s="67" t="s">
        <v>122</v>
      </c>
      <c r="C127" s="67" t="s">
        <v>76</v>
      </c>
      <c r="D127" s="67" t="s">
        <v>91</v>
      </c>
      <c r="E127" s="121" t="s">
        <v>153</v>
      </c>
      <c r="F127" s="145" t="s">
        <v>101</v>
      </c>
      <c r="G127" s="145" t="s">
        <v>83</v>
      </c>
      <c r="H127" s="67" t="s">
        <v>240</v>
      </c>
      <c r="I127" s="68">
        <f>'Приложение 2'!J83</f>
        <v>1</v>
      </c>
      <c r="J127" s="68">
        <f>'Приложение 2'!K83</f>
        <v>1</v>
      </c>
      <c r="K127" s="68">
        <f>'Приложение 2'!L83</f>
        <v>1</v>
      </c>
    </row>
    <row r="128" spans="1:11" ht="99.75" customHeight="1" x14ac:dyDescent="0.2">
      <c r="A128" s="62" t="s">
        <v>189</v>
      </c>
      <c r="B128" s="67" t="s">
        <v>122</v>
      </c>
      <c r="C128" s="67" t="s">
        <v>76</v>
      </c>
      <c r="D128" s="67" t="s">
        <v>91</v>
      </c>
      <c r="E128" s="121" t="s">
        <v>125</v>
      </c>
      <c r="F128" s="67"/>
      <c r="G128" s="67"/>
      <c r="H128" s="67"/>
      <c r="I128" s="68">
        <f t="shared" ref="I128:K132" si="18">I129</f>
        <v>4.3</v>
      </c>
      <c r="J128" s="68">
        <f t="shared" si="18"/>
        <v>0</v>
      </c>
      <c r="K128" s="68">
        <f t="shared" si="18"/>
        <v>0</v>
      </c>
    </row>
    <row r="129" spans="1:11" x14ac:dyDescent="0.2">
      <c r="A129" s="62" t="s">
        <v>126</v>
      </c>
      <c r="B129" s="67" t="s">
        <v>122</v>
      </c>
      <c r="C129" s="67" t="s">
        <v>76</v>
      </c>
      <c r="D129" s="67" t="s">
        <v>91</v>
      </c>
      <c r="E129" s="121" t="s">
        <v>125</v>
      </c>
      <c r="F129" s="67"/>
      <c r="G129" s="67"/>
      <c r="H129" s="67"/>
      <c r="I129" s="68">
        <f t="shared" si="18"/>
        <v>4.3</v>
      </c>
      <c r="J129" s="68">
        <f t="shared" si="18"/>
        <v>0</v>
      </c>
      <c r="K129" s="68">
        <f t="shared" si="18"/>
        <v>0</v>
      </c>
    </row>
    <row r="130" spans="1:11" x14ac:dyDescent="0.2">
      <c r="A130" s="62" t="s">
        <v>127</v>
      </c>
      <c r="B130" s="67" t="s">
        <v>122</v>
      </c>
      <c r="C130" s="67" t="s">
        <v>76</v>
      </c>
      <c r="D130" s="67" t="s">
        <v>91</v>
      </c>
      <c r="E130" s="121" t="s">
        <v>125</v>
      </c>
      <c r="F130" s="67"/>
      <c r="G130" s="67"/>
      <c r="H130" s="67"/>
      <c r="I130" s="68">
        <f t="shared" si="18"/>
        <v>4.3</v>
      </c>
      <c r="J130" s="68">
        <f t="shared" si="18"/>
        <v>0</v>
      </c>
      <c r="K130" s="68">
        <f t="shared" si="18"/>
        <v>0</v>
      </c>
    </row>
    <row r="131" spans="1:11" x14ac:dyDescent="0.2">
      <c r="A131" s="62" t="s">
        <v>85</v>
      </c>
      <c r="B131" s="67" t="s">
        <v>122</v>
      </c>
      <c r="C131" s="67" t="s">
        <v>76</v>
      </c>
      <c r="D131" s="67" t="s">
        <v>91</v>
      </c>
      <c r="E131" s="121" t="s">
        <v>125</v>
      </c>
      <c r="F131" s="67" t="s">
        <v>86</v>
      </c>
      <c r="G131" s="67"/>
      <c r="H131" s="67"/>
      <c r="I131" s="68">
        <f t="shared" si="18"/>
        <v>4.3</v>
      </c>
      <c r="J131" s="68">
        <f t="shared" si="18"/>
        <v>0</v>
      </c>
      <c r="K131" s="68">
        <f t="shared" si="18"/>
        <v>0</v>
      </c>
    </row>
    <row r="132" spans="1:11" ht="48" x14ac:dyDescent="0.2">
      <c r="A132" s="62" t="s">
        <v>119</v>
      </c>
      <c r="B132" s="67" t="s">
        <v>122</v>
      </c>
      <c r="C132" s="67" t="s">
        <v>76</v>
      </c>
      <c r="D132" s="67" t="s">
        <v>91</v>
      </c>
      <c r="E132" s="121" t="s">
        <v>125</v>
      </c>
      <c r="F132" s="67" t="s">
        <v>86</v>
      </c>
      <c r="G132" s="67" t="s">
        <v>120</v>
      </c>
      <c r="H132" s="67"/>
      <c r="I132" s="68">
        <f t="shared" si="18"/>
        <v>4.3</v>
      </c>
      <c r="J132" s="68">
        <f t="shared" si="18"/>
        <v>0</v>
      </c>
      <c r="K132" s="68">
        <f t="shared" si="18"/>
        <v>0</v>
      </c>
    </row>
    <row r="133" spans="1:11" ht="36" x14ac:dyDescent="0.2">
      <c r="A133" s="62" t="s">
        <v>185</v>
      </c>
      <c r="B133" s="67" t="s">
        <v>122</v>
      </c>
      <c r="C133" s="67" t="s">
        <v>76</v>
      </c>
      <c r="D133" s="67" t="s">
        <v>91</v>
      </c>
      <c r="E133" s="121" t="s">
        <v>125</v>
      </c>
      <c r="F133" s="67" t="s">
        <v>86</v>
      </c>
      <c r="G133" s="67" t="s">
        <v>120</v>
      </c>
      <c r="H133" s="67" t="s">
        <v>240</v>
      </c>
      <c r="I133" s="68">
        <f>'Приложение 2'!J42</f>
        <v>4.3</v>
      </c>
      <c r="J133" s="68">
        <f>'Приложение 2'!K42</f>
        <v>0</v>
      </c>
      <c r="K133" s="68">
        <f>'Приложение 2'!L42</f>
        <v>0</v>
      </c>
    </row>
    <row r="134" spans="1:11" ht="48" x14ac:dyDescent="0.2">
      <c r="A134" s="62" t="s">
        <v>129</v>
      </c>
      <c r="B134" s="67" t="s">
        <v>122</v>
      </c>
      <c r="C134" s="67" t="s">
        <v>76</v>
      </c>
      <c r="D134" s="67" t="s">
        <v>91</v>
      </c>
      <c r="E134" s="121" t="s">
        <v>130</v>
      </c>
      <c r="F134" s="146"/>
      <c r="G134" s="146"/>
      <c r="H134" s="146"/>
      <c r="I134" s="68">
        <f t="shared" ref="I134:K137" si="19">I135</f>
        <v>10</v>
      </c>
      <c r="J134" s="68">
        <f t="shared" si="19"/>
        <v>10</v>
      </c>
      <c r="K134" s="68">
        <f t="shared" si="19"/>
        <v>10</v>
      </c>
    </row>
    <row r="135" spans="1:11" x14ac:dyDescent="0.2">
      <c r="A135" s="62" t="s">
        <v>112</v>
      </c>
      <c r="B135" s="67" t="s">
        <v>122</v>
      </c>
      <c r="C135" s="67" t="s">
        <v>76</v>
      </c>
      <c r="D135" s="67" t="s">
        <v>91</v>
      </c>
      <c r="E135" s="121" t="s">
        <v>130</v>
      </c>
      <c r="F135" s="146"/>
      <c r="G135" s="146"/>
      <c r="H135" s="146"/>
      <c r="I135" s="68">
        <f t="shared" si="19"/>
        <v>10</v>
      </c>
      <c r="J135" s="68">
        <f t="shared" si="19"/>
        <v>10</v>
      </c>
      <c r="K135" s="68">
        <f t="shared" si="19"/>
        <v>10</v>
      </c>
    </row>
    <row r="136" spans="1:11" x14ac:dyDescent="0.2">
      <c r="A136" s="62" t="s">
        <v>131</v>
      </c>
      <c r="B136" s="67" t="s">
        <v>122</v>
      </c>
      <c r="C136" s="67" t="s">
        <v>76</v>
      </c>
      <c r="D136" s="67" t="s">
        <v>91</v>
      </c>
      <c r="E136" s="121" t="s">
        <v>130</v>
      </c>
      <c r="F136" s="67"/>
      <c r="G136" s="67"/>
      <c r="H136" s="67"/>
      <c r="I136" s="68">
        <f t="shared" si="19"/>
        <v>10</v>
      </c>
      <c r="J136" s="68">
        <f t="shared" si="19"/>
        <v>10</v>
      </c>
      <c r="K136" s="68">
        <f t="shared" si="19"/>
        <v>10</v>
      </c>
    </row>
    <row r="137" spans="1:11" x14ac:dyDescent="0.2">
      <c r="A137" s="62" t="s">
        <v>85</v>
      </c>
      <c r="B137" s="67" t="s">
        <v>122</v>
      </c>
      <c r="C137" s="67" t="s">
        <v>76</v>
      </c>
      <c r="D137" s="67" t="s">
        <v>91</v>
      </c>
      <c r="E137" s="121" t="s">
        <v>130</v>
      </c>
      <c r="F137" s="67" t="s">
        <v>86</v>
      </c>
      <c r="G137" s="67"/>
      <c r="H137" s="67"/>
      <c r="I137" s="68">
        <f t="shared" si="19"/>
        <v>10</v>
      </c>
      <c r="J137" s="68">
        <f t="shared" si="19"/>
        <v>10</v>
      </c>
      <c r="K137" s="68">
        <f t="shared" si="19"/>
        <v>10</v>
      </c>
    </row>
    <row r="138" spans="1:11" x14ac:dyDescent="0.2">
      <c r="A138" s="62" t="s">
        <v>128</v>
      </c>
      <c r="B138" s="67" t="s">
        <v>122</v>
      </c>
      <c r="C138" s="67" t="s">
        <v>76</v>
      </c>
      <c r="D138" s="67" t="s">
        <v>91</v>
      </c>
      <c r="E138" s="121" t="s">
        <v>130</v>
      </c>
      <c r="F138" s="67" t="s">
        <v>86</v>
      </c>
      <c r="G138" s="67" t="s">
        <v>82</v>
      </c>
      <c r="H138" s="67"/>
      <c r="I138" s="68">
        <f>'Приложение 2'!J54</f>
        <v>10</v>
      </c>
      <c r="J138" s="68">
        <f>'Приложение 2'!K54</f>
        <v>10</v>
      </c>
      <c r="K138" s="68">
        <f>'Приложение 2'!L54</f>
        <v>10</v>
      </c>
    </row>
    <row r="139" spans="1:11" ht="60" x14ac:dyDescent="0.2">
      <c r="A139" s="80" t="s">
        <v>135</v>
      </c>
      <c r="B139" s="67" t="s">
        <v>122</v>
      </c>
      <c r="C139" s="67" t="s">
        <v>76</v>
      </c>
      <c r="D139" s="67" t="s">
        <v>91</v>
      </c>
      <c r="E139" s="121" t="s">
        <v>136</v>
      </c>
      <c r="F139" s="67"/>
      <c r="G139" s="67"/>
      <c r="H139" s="67"/>
      <c r="I139" s="68">
        <f>I140+I145</f>
        <v>109.3</v>
      </c>
      <c r="J139" s="68">
        <f>J140+J145</f>
        <v>114.4</v>
      </c>
      <c r="K139" s="68">
        <f>K140+K145</f>
        <v>118.69999999999999</v>
      </c>
    </row>
    <row r="140" spans="1:11" ht="72" x14ac:dyDescent="0.2">
      <c r="A140" s="62" t="s">
        <v>93</v>
      </c>
      <c r="B140" s="67" t="s">
        <v>122</v>
      </c>
      <c r="C140" s="67" t="s">
        <v>76</v>
      </c>
      <c r="D140" s="67" t="s">
        <v>91</v>
      </c>
      <c r="E140" s="121" t="s">
        <v>136</v>
      </c>
      <c r="F140" s="67"/>
      <c r="G140" s="67"/>
      <c r="H140" s="67"/>
      <c r="I140" s="68">
        <f t="shared" ref="I140:K143" si="20">I141</f>
        <v>99.1</v>
      </c>
      <c r="J140" s="68">
        <f t="shared" si="20"/>
        <v>101</v>
      </c>
      <c r="K140" s="68">
        <f t="shared" si="20"/>
        <v>104.6</v>
      </c>
    </row>
    <row r="141" spans="1:11" ht="36" x14ac:dyDescent="0.2">
      <c r="A141" s="62" t="s">
        <v>94</v>
      </c>
      <c r="B141" s="67" t="s">
        <v>122</v>
      </c>
      <c r="C141" s="67" t="s">
        <v>76</v>
      </c>
      <c r="D141" s="67" t="s">
        <v>91</v>
      </c>
      <c r="E141" s="121" t="s">
        <v>136</v>
      </c>
      <c r="F141" s="67"/>
      <c r="G141" s="67"/>
      <c r="H141" s="67"/>
      <c r="I141" s="68">
        <f t="shared" si="20"/>
        <v>99.1</v>
      </c>
      <c r="J141" s="68">
        <f t="shared" si="20"/>
        <v>101</v>
      </c>
      <c r="K141" s="68">
        <f t="shared" si="20"/>
        <v>104.6</v>
      </c>
    </row>
    <row r="142" spans="1:11" x14ac:dyDescent="0.2">
      <c r="A142" s="76" t="s">
        <v>132</v>
      </c>
      <c r="B142" s="67" t="s">
        <v>122</v>
      </c>
      <c r="C142" s="67" t="s">
        <v>76</v>
      </c>
      <c r="D142" s="67" t="s">
        <v>91</v>
      </c>
      <c r="E142" s="121" t="s">
        <v>136</v>
      </c>
      <c r="F142" s="79" t="s">
        <v>88</v>
      </c>
      <c r="G142" s="67"/>
      <c r="H142" s="67"/>
      <c r="I142" s="68">
        <f t="shared" si="20"/>
        <v>99.1</v>
      </c>
      <c r="J142" s="68">
        <f t="shared" si="20"/>
        <v>101</v>
      </c>
      <c r="K142" s="68">
        <f t="shared" si="20"/>
        <v>104.6</v>
      </c>
    </row>
    <row r="143" spans="1:11" ht="24" x14ac:dyDescent="0.2">
      <c r="A143" s="78" t="s">
        <v>133</v>
      </c>
      <c r="B143" s="67" t="s">
        <v>122</v>
      </c>
      <c r="C143" s="67" t="s">
        <v>76</v>
      </c>
      <c r="D143" s="67" t="s">
        <v>91</v>
      </c>
      <c r="E143" s="121" t="s">
        <v>136</v>
      </c>
      <c r="F143" s="79" t="s">
        <v>88</v>
      </c>
      <c r="G143" s="67" t="s">
        <v>134</v>
      </c>
      <c r="H143" s="67"/>
      <c r="I143" s="68">
        <f t="shared" si="20"/>
        <v>99.1</v>
      </c>
      <c r="J143" s="68">
        <f t="shared" si="20"/>
        <v>101</v>
      </c>
      <c r="K143" s="68">
        <f t="shared" si="20"/>
        <v>104.6</v>
      </c>
    </row>
    <row r="144" spans="1:11" ht="36" x14ac:dyDescent="0.2">
      <c r="A144" s="62" t="s">
        <v>185</v>
      </c>
      <c r="B144" s="67" t="s">
        <v>122</v>
      </c>
      <c r="C144" s="67" t="s">
        <v>76</v>
      </c>
      <c r="D144" s="67" t="s">
        <v>91</v>
      </c>
      <c r="E144" s="121" t="s">
        <v>136</v>
      </c>
      <c r="F144" s="79" t="s">
        <v>88</v>
      </c>
      <c r="G144" s="67" t="s">
        <v>134</v>
      </c>
      <c r="H144" s="67" t="s">
        <v>240</v>
      </c>
      <c r="I144" s="68">
        <f>'Приложение 2'!J61</f>
        <v>99.1</v>
      </c>
      <c r="J144" s="68">
        <f>'Приложение 2'!K61</f>
        <v>101</v>
      </c>
      <c r="K144" s="68">
        <f>'Приложение 2'!L61</f>
        <v>104.6</v>
      </c>
    </row>
    <row r="145" spans="1:11" ht="36" x14ac:dyDescent="0.2">
      <c r="A145" s="81" t="s">
        <v>109</v>
      </c>
      <c r="B145" s="67" t="s">
        <v>122</v>
      </c>
      <c r="C145" s="67" t="s">
        <v>76</v>
      </c>
      <c r="D145" s="67" t="s">
        <v>91</v>
      </c>
      <c r="E145" s="121" t="s">
        <v>136</v>
      </c>
      <c r="F145" s="67"/>
      <c r="G145" s="67"/>
      <c r="H145" s="67"/>
      <c r="I145" s="68">
        <f t="shared" ref="I145:K148" si="21">I146</f>
        <v>10.199999999999999</v>
      </c>
      <c r="J145" s="68">
        <f t="shared" si="21"/>
        <v>13.4</v>
      </c>
      <c r="K145" s="68">
        <f t="shared" si="21"/>
        <v>14.1</v>
      </c>
    </row>
    <row r="146" spans="1:11" ht="36" x14ac:dyDescent="0.2">
      <c r="A146" s="62" t="s">
        <v>110</v>
      </c>
      <c r="B146" s="67" t="s">
        <v>122</v>
      </c>
      <c r="C146" s="67" t="s">
        <v>76</v>
      </c>
      <c r="D146" s="67" t="s">
        <v>91</v>
      </c>
      <c r="E146" s="121" t="s">
        <v>136</v>
      </c>
      <c r="F146" s="67"/>
      <c r="G146" s="67"/>
      <c r="H146" s="67"/>
      <c r="I146" s="68">
        <f t="shared" si="21"/>
        <v>10.199999999999999</v>
      </c>
      <c r="J146" s="68">
        <f t="shared" si="21"/>
        <v>13.4</v>
      </c>
      <c r="K146" s="68">
        <f t="shared" si="21"/>
        <v>14.1</v>
      </c>
    </row>
    <row r="147" spans="1:11" x14ac:dyDescent="0.2">
      <c r="A147" s="76" t="s">
        <v>132</v>
      </c>
      <c r="B147" s="67" t="s">
        <v>122</v>
      </c>
      <c r="C147" s="67" t="s">
        <v>76</v>
      </c>
      <c r="D147" s="67" t="s">
        <v>91</v>
      </c>
      <c r="E147" s="121" t="s">
        <v>136</v>
      </c>
      <c r="F147" s="79" t="s">
        <v>88</v>
      </c>
      <c r="G147" s="67"/>
      <c r="H147" s="67"/>
      <c r="I147" s="68">
        <f t="shared" si="21"/>
        <v>10.199999999999999</v>
      </c>
      <c r="J147" s="68">
        <f t="shared" si="21"/>
        <v>13.4</v>
      </c>
      <c r="K147" s="68">
        <f t="shared" si="21"/>
        <v>14.1</v>
      </c>
    </row>
    <row r="148" spans="1:11" ht="24" x14ac:dyDescent="0.2">
      <c r="A148" s="78" t="s">
        <v>133</v>
      </c>
      <c r="B148" s="67" t="s">
        <v>122</v>
      </c>
      <c r="C148" s="67" t="s">
        <v>76</v>
      </c>
      <c r="D148" s="67" t="s">
        <v>91</v>
      </c>
      <c r="E148" s="121" t="s">
        <v>136</v>
      </c>
      <c r="F148" s="79" t="s">
        <v>88</v>
      </c>
      <c r="G148" s="67" t="s">
        <v>134</v>
      </c>
      <c r="H148" s="67"/>
      <c r="I148" s="68">
        <f t="shared" si="21"/>
        <v>10.199999999999999</v>
      </c>
      <c r="J148" s="68">
        <f t="shared" si="21"/>
        <v>13.4</v>
      </c>
      <c r="K148" s="68">
        <f t="shared" si="21"/>
        <v>14.1</v>
      </c>
    </row>
    <row r="149" spans="1:11" ht="36" x14ac:dyDescent="0.2">
      <c r="A149" s="62" t="s">
        <v>185</v>
      </c>
      <c r="B149" s="67" t="s">
        <v>122</v>
      </c>
      <c r="C149" s="67" t="s">
        <v>76</v>
      </c>
      <c r="D149" s="67" t="s">
        <v>91</v>
      </c>
      <c r="E149" s="121" t="s">
        <v>136</v>
      </c>
      <c r="F149" s="79" t="s">
        <v>88</v>
      </c>
      <c r="G149" s="67" t="s">
        <v>134</v>
      </c>
      <c r="H149" s="67" t="s">
        <v>240</v>
      </c>
      <c r="I149" s="68">
        <f>'Приложение 2'!J63</f>
        <v>10.199999999999999</v>
      </c>
      <c r="J149" s="68">
        <f>'Приложение 2'!K63</f>
        <v>13.4</v>
      </c>
      <c r="K149" s="68">
        <f>'Приложение 2'!L63</f>
        <v>14.1</v>
      </c>
    </row>
  </sheetData>
  <autoFilter ref="A6:K149"/>
  <mergeCells count="9">
    <mergeCell ref="F1:K1"/>
    <mergeCell ref="A2:K2"/>
    <mergeCell ref="F3:K3"/>
    <mergeCell ref="A4:A5"/>
    <mergeCell ref="B4:E5"/>
    <mergeCell ref="F4:F5"/>
    <mergeCell ref="G4:G5"/>
    <mergeCell ref="H4:H5"/>
    <mergeCell ref="I4:K4"/>
  </mergeCells>
  <pageMargins left="0.43333333333333302" right="0.23611111111111099" top="0.70277777777777795" bottom="1.2208333333333301" header="0.3" footer="0.51180555555555496"/>
  <pageSetup paperSize="9" scale="91" firstPageNumber="0" orientation="portrait" horizontalDpi="300" verticalDpi="300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3"/>
  <sheetViews>
    <sheetView view="pageBreakPreview" zoomScale="90" zoomScaleNormal="100" zoomScalePageLayoutView="90" workbookViewId="0">
      <selection activeCell="B6" sqref="B6"/>
    </sheetView>
  </sheetViews>
  <sheetFormatPr defaultRowHeight="12.75" x14ac:dyDescent="0.2"/>
  <cols>
    <col min="1" max="1" width="37.1640625" style="151" customWidth="1"/>
    <col min="2" max="2" width="18.6640625" style="151" customWidth="1"/>
    <col min="3" max="3" width="19.33203125" style="151" customWidth="1"/>
    <col min="4" max="4" width="18" style="151" customWidth="1"/>
    <col min="5" max="5" width="24" style="151" customWidth="1"/>
    <col min="6" max="6" width="17.33203125" style="151" customWidth="1"/>
    <col min="7" max="7" width="17.5" style="151" customWidth="1"/>
    <col min="8" max="8" width="17" style="151" customWidth="1"/>
    <col min="9" max="1025" width="9.33203125" style="151" customWidth="1"/>
  </cols>
  <sheetData>
    <row r="1" spans="1:8" ht="15.75" customHeight="1" x14ac:dyDescent="0.2">
      <c r="B1" s="230" t="s">
        <v>248</v>
      </c>
      <c r="C1" s="230"/>
      <c r="D1" s="230"/>
      <c r="E1" s="152"/>
    </row>
    <row r="2" spans="1:8" ht="15.75" x14ac:dyDescent="0.25">
      <c r="A2" s="153"/>
      <c r="B2" s="230"/>
      <c r="C2" s="230"/>
      <c r="D2" s="230"/>
      <c r="E2" s="152"/>
    </row>
    <row r="3" spans="1:8" ht="15.75" customHeight="1" x14ac:dyDescent="0.2">
      <c r="B3" s="230"/>
      <c r="C3" s="230"/>
      <c r="D3" s="230"/>
      <c r="E3" s="152"/>
    </row>
    <row r="4" spans="1:8" x14ac:dyDescent="0.2">
      <c r="B4" s="230"/>
      <c r="C4" s="230"/>
      <c r="D4" s="230"/>
      <c r="E4" s="152"/>
    </row>
    <row r="5" spans="1:8" ht="49.5" customHeight="1" x14ac:dyDescent="0.2">
      <c r="B5" s="230"/>
      <c r="C5" s="230"/>
      <c r="D5" s="230"/>
      <c r="E5" s="152"/>
    </row>
    <row r="6" spans="1:8" ht="12.75" customHeight="1" x14ac:dyDescent="0.2">
      <c r="A6" s="154"/>
      <c r="B6" s="155"/>
      <c r="C6" s="155"/>
      <c r="D6" s="155"/>
      <c r="E6" s="152"/>
    </row>
    <row r="7" spans="1:8" ht="69" customHeight="1" x14ac:dyDescent="0.2">
      <c r="A7" s="231" t="s">
        <v>192</v>
      </c>
      <c r="B7" s="231"/>
      <c r="C7" s="231"/>
      <c r="D7" s="231"/>
      <c r="E7" s="152"/>
    </row>
    <row r="8" spans="1:8" x14ac:dyDescent="0.2">
      <c r="A8" s="156"/>
      <c r="B8" s="152"/>
      <c r="C8" s="152"/>
      <c r="D8" s="152"/>
      <c r="E8" s="157"/>
    </row>
    <row r="9" spans="1:8" ht="36.75" customHeight="1" x14ac:dyDescent="0.25">
      <c r="A9" s="232" t="s">
        <v>4</v>
      </c>
      <c r="B9" s="232" t="s">
        <v>193</v>
      </c>
      <c r="C9" s="232"/>
      <c r="D9" s="232"/>
      <c r="E9" s="158"/>
      <c r="G9" s="159"/>
      <c r="H9" s="160"/>
    </row>
    <row r="10" spans="1:8" ht="36" customHeight="1" x14ac:dyDescent="0.2">
      <c r="A10" s="232"/>
      <c r="B10" s="161" t="s">
        <v>6</v>
      </c>
      <c r="C10" s="161" t="s">
        <v>7</v>
      </c>
      <c r="D10" s="161" t="s">
        <v>8</v>
      </c>
      <c r="E10" s="162"/>
      <c r="G10" s="160"/>
      <c r="H10" s="160"/>
    </row>
    <row r="11" spans="1:8" ht="15.75" x14ac:dyDescent="0.25">
      <c r="A11" s="163" t="s">
        <v>76</v>
      </c>
      <c r="B11" s="164" t="s">
        <v>194</v>
      </c>
      <c r="C11" s="164" t="s">
        <v>9</v>
      </c>
      <c r="D11" s="165">
        <v>4</v>
      </c>
      <c r="E11" s="162"/>
      <c r="G11" s="160"/>
      <c r="H11" s="160"/>
    </row>
    <row r="12" spans="1:8" ht="131.25" customHeight="1" x14ac:dyDescent="0.25">
      <c r="A12" s="166" t="s">
        <v>195</v>
      </c>
      <c r="B12" s="167">
        <v>4.3</v>
      </c>
      <c r="C12" s="167">
        <v>0</v>
      </c>
      <c r="D12" s="167">
        <v>0</v>
      </c>
      <c r="E12" s="168"/>
      <c r="F12" s="168"/>
      <c r="G12" s="168"/>
    </row>
    <row r="13" spans="1:8" s="173" customFormat="1" ht="24.75" customHeight="1" x14ac:dyDescent="0.25">
      <c r="A13" s="169" t="s">
        <v>84</v>
      </c>
      <c r="B13" s="170"/>
      <c r="C13" s="170"/>
      <c r="D13" s="170"/>
      <c r="E13" s="171"/>
      <c r="F13" s="172"/>
    </row>
  </sheetData>
  <mergeCells count="4">
    <mergeCell ref="B1:D5"/>
    <mergeCell ref="A7:D7"/>
    <mergeCell ref="A9:A10"/>
    <mergeCell ref="B9:D9"/>
  </mergeCells>
  <conditionalFormatting sqref="A8">
    <cfRule type="expression" dxfId="3" priority="2">
      <formula>$E8&lt;&gt;""</formula>
    </cfRule>
  </conditionalFormatting>
  <conditionalFormatting sqref="A2 B1">
    <cfRule type="expression" dxfId="2" priority="3">
      <formula>$F1&lt;&gt;""</formula>
    </cfRule>
  </conditionalFormatting>
  <pageMargins left="0.59027777777777801" right="0.31527777777777799" top="0.70833333333333304" bottom="0.196527777777778" header="0.47222222222222199" footer="0.51180555555555496"/>
  <pageSetup paperSize="9" scale="63" firstPageNumber="0" orientation="portrait" horizontalDpi="300" verticalDpi="300" r:id="rId1"/>
  <headerFooter>
    <oddHeader>&amp;R&amp;P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22"/>
  <sheetViews>
    <sheetView view="pageBreakPreview" zoomScale="90" zoomScaleNormal="100" zoomScalePageLayoutView="90" workbookViewId="0">
      <selection activeCell="B12" sqref="B12"/>
    </sheetView>
  </sheetViews>
  <sheetFormatPr defaultRowHeight="12.75" x14ac:dyDescent="0.2"/>
  <cols>
    <col min="1" max="1" width="37.1640625" style="151" customWidth="1"/>
    <col min="2" max="2" width="70.5" style="151" customWidth="1"/>
    <col min="3" max="3" width="18.6640625" style="151" customWidth="1"/>
    <col min="4" max="4" width="19.33203125" style="151" customWidth="1"/>
    <col min="5" max="5" width="18" style="151" customWidth="1"/>
    <col min="6" max="6" width="24" style="151" customWidth="1"/>
    <col min="7" max="7" width="17.33203125" style="151" customWidth="1"/>
    <col min="8" max="8" width="17.5" style="151" customWidth="1"/>
    <col min="9" max="9" width="17" style="151" customWidth="1"/>
    <col min="10" max="1025" width="9.33203125" style="151" customWidth="1"/>
  </cols>
  <sheetData>
    <row r="1" spans="1:9" ht="15.75" customHeight="1" x14ac:dyDescent="0.25">
      <c r="B1" s="174"/>
      <c r="C1" s="230" t="s">
        <v>249</v>
      </c>
      <c r="D1" s="230"/>
      <c r="E1" s="230"/>
      <c r="F1" s="152"/>
    </row>
    <row r="2" spans="1:9" ht="15.75" x14ac:dyDescent="0.25">
      <c r="A2" s="153"/>
      <c r="B2" s="175"/>
      <c r="C2" s="230"/>
      <c r="D2" s="230"/>
      <c r="E2" s="230"/>
      <c r="F2" s="152"/>
    </row>
    <row r="3" spans="1:9" ht="15.75" customHeight="1" x14ac:dyDescent="0.2">
      <c r="B3" s="175"/>
      <c r="C3" s="230"/>
      <c r="D3" s="230"/>
      <c r="E3" s="230"/>
      <c r="F3" s="152"/>
    </row>
    <row r="4" spans="1:9" ht="15.75" x14ac:dyDescent="0.25">
      <c r="B4" s="153"/>
      <c r="C4" s="230"/>
      <c r="D4" s="230"/>
      <c r="E4" s="230"/>
      <c r="F4" s="152"/>
    </row>
    <row r="5" spans="1:9" ht="49.5" customHeight="1" x14ac:dyDescent="0.25">
      <c r="B5" s="153"/>
      <c r="C5" s="230"/>
      <c r="D5" s="230"/>
      <c r="E5" s="230"/>
      <c r="F5" s="152"/>
    </row>
    <row r="6" spans="1:9" ht="12.75" customHeight="1" x14ac:dyDescent="0.2">
      <c r="A6" s="154"/>
      <c r="B6" s="155"/>
      <c r="C6" s="155"/>
      <c r="D6" s="155"/>
      <c r="E6" s="155"/>
      <c r="F6" s="152"/>
    </row>
    <row r="7" spans="1:9" ht="52.5" customHeight="1" x14ac:dyDescent="0.2">
      <c r="A7" s="233" t="s">
        <v>196</v>
      </c>
      <c r="B7" s="233"/>
      <c r="C7" s="233"/>
      <c r="D7" s="233"/>
      <c r="E7" s="233"/>
      <c r="F7" s="152"/>
    </row>
    <row r="8" spans="1:9" x14ac:dyDescent="0.2">
      <c r="A8" s="156"/>
      <c r="B8" s="152"/>
      <c r="C8" s="152"/>
      <c r="D8" s="152"/>
      <c r="E8" s="152"/>
      <c r="F8" s="157"/>
    </row>
    <row r="9" spans="1:9" ht="36.75" customHeight="1" x14ac:dyDescent="0.25">
      <c r="A9" s="232" t="s">
        <v>3</v>
      </c>
      <c r="B9" s="234" t="s">
        <v>197</v>
      </c>
      <c r="C9" s="232" t="s">
        <v>193</v>
      </c>
      <c r="D9" s="232"/>
      <c r="E9" s="232"/>
      <c r="F9" s="158"/>
      <c r="H9" s="159"/>
      <c r="I9" s="160"/>
    </row>
    <row r="10" spans="1:9" ht="36" customHeight="1" x14ac:dyDescent="0.2">
      <c r="A10" s="232"/>
      <c r="B10" s="234"/>
      <c r="C10" s="161" t="s">
        <v>198</v>
      </c>
      <c r="D10" s="161" t="s">
        <v>6</v>
      </c>
      <c r="E10" s="161" t="s">
        <v>7</v>
      </c>
      <c r="F10" s="162"/>
      <c r="H10" s="160"/>
      <c r="I10" s="160"/>
    </row>
    <row r="11" spans="1:9" ht="15.75" x14ac:dyDescent="0.25">
      <c r="A11" s="163" t="s">
        <v>76</v>
      </c>
      <c r="B11" s="164" t="s">
        <v>194</v>
      </c>
      <c r="C11" s="164" t="s">
        <v>9</v>
      </c>
      <c r="D11" s="164" t="s">
        <v>10</v>
      </c>
      <c r="E11" s="165">
        <v>5</v>
      </c>
      <c r="F11" s="162"/>
      <c r="H11" s="160"/>
      <c r="I11" s="160"/>
    </row>
    <row r="12" spans="1:9" ht="33.75" customHeight="1" x14ac:dyDescent="0.25">
      <c r="A12" s="176" t="s">
        <v>199</v>
      </c>
      <c r="B12" s="177" t="s">
        <v>200</v>
      </c>
      <c r="C12" s="167">
        <v>0</v>
      </c>
      <c r="D12" s="167">
        <v>0</v>
      </c>
      <c r="E12" s="167">
        <v>0</v>
      </c>
      <c r="F12" s="168"/>
      <c r="G12" s="168"/>
      <c r="H12" s="168"/>
    </row>
    <row r="13" spans="1:9" ht="33.75" hidden="1" customHeight="1" x14ac:dyDescent="0.25">
      <c r="A13" s="176" t="s">
        <v>201</v>
      </c>
      <c r="B13" s="166" t="s">
        <v>202</v>
      </c>
      <c r="C13" s="178"/>
      <c r="D13" s="178">
        <f>D14</f>
        <v>0</v>
      </c>
      <c r="E13" s="178">
        <f>E14</f>
        <v>0</v>
      </c>
      <c r="F13" s="168"/>
      <c r="G13" s="168"/>
      <c r="H13" s="168"/>
    </row>
    <row r="14" spans="1:9" ht="45" hidden="1" x14ac:dyDescent="0.25">
      <c r="A14" s="176" t="s">
        <v>203</v>
      </c>
      <c r="B14" s="166" t="s">
        <v>204</v>
      </c>
      <c r="C14" s="178"/>
      <c r="D14" s="178">
        <f>D15</f>
        <v>0</v>
      </c>
      <c r="E14" s="178">
        <f>E15</f>
        <v>0</v>
      </c>
      <c r="F14" s="168"/>
      <c r="G14" s="168"/>
      <c r="H14" s="168"/>
    </row>
    <row r="15" spans="1:9" ht="47.25" hidden="1" customHeight="1" x14ac:dyDescent="0.25">
      <c r="A15" s="176" t="s">
        <v>205</v>
      </c>
      <c r="B15" s="166" t="s">
        <v>206</v>
      </c>
      <c r="C15" s="178"/>
      <c r="D15" s="178">
        <v>0</v>
      </c>
      <c r="E15" s="178">
        <v>0</v>
      </c>
      <c r="F15" s="168"/>
      <c r="G15" s="168"/>
      <c r="H15" s="168"/>
    </row>
    <row r="16" spans="1:9" s="173" customFormat="1" ht="30" x14ac:dyDescent="0.25">
      <c r="A16" s="176" t="s">
        <v>207</v>
      </c>
      <c r="B16" s="179" t="s">
        <v>208</v>
      </c>
      <c r="C16" s="180"/>
      <c r="D16" s="180"/>
      <c r="E16" s="180"/>
    </row>
    <row r="17" spans="1:7" s="173" customFormat="1" ht="15.75" x14ac:dyDescent="0.25">
      <c r="A17" s="176" t="s">
        <v>209</v>
      </c>
      <c r="B17" s="181" t="s">
        <v>210</v>
      </c>
      <c r="C17" s="180">
        <f t="shared" ref="C17:E18" si="0">C18</f>
        <v>-2441.5</v>
      </c>
      <c r="D17" s="180">
        <f t="shared" si="0"/>
        <v>-2481</v>
      </c>
      <c r="E17" s="180">
        <f t="shared" si="0"/>
        <v>-2499</v>
      </c>
    </row>
    <row r="18" spans="1:7" s="173" customFormat="1" ht="15.75" x14ac:dyDescent="0.25">
      <c r="A18" s="176" t="s">
        <v>211</v>
      </c>
      <c r="B18" s="179" t="s">
        <v>212</v>
      </c>
      <c r="C18" s="180">
        <f t="shared" si="0"/>
        <v>-2441.5</v>
      </c>
      <c r="D18" s="180">
        <f t="shared" si="0"/>
        <v>-2481</v>
      </c>
      <c r="E18" s="180">
        <f t="shared" si="0"/>
        <v>-2499</v>
      </c>
      <c r="F18" s="182"/>
    </row>
    <row r="19" spans="1:7" s="173" customFormat="1" ht="30" x14ac:dyDescent="0.25">
      <c r="A19" s="176" t="s">
        <v>213</v>
      </c>
      <c r="B19" s="179" t="s">
        <v>214</v>
      </c>
      <c r="C19" s="180">
        <v>-2441.5</v>
      </c>
      <c r="D19" s="180">
        <v>-2481</v>
      </c>
      <c r="E19" s="180">
        <v>-2499</v>
      </c>
      <c r="F19" s="183"/>
    </row>
    <row r="20" spans="1:7" s="173" customFormat="1" ht="15.75" x14ac:dyDescent="0.25">
      <c r="A20" s="176" t="s">
        <v>215</v>
      </c>
      <c r="B20" s="181" t="s">
        <v>216</v>
      </c>
      <c r="C20" s="180">
        <f t="shared" ref="C20:E21" si="1">C21</f>
        <v>2441.5</v>
      </c>
      <c r="D20" s="180">
        <f t="shared" si="1"/>
        <v>2481</v>
      </c>
      <c r="E20" s="180">
        <f t="shared" si="1"/>
        <v>2499</v>
      </c>
      <c r="F20" s="182"/>
    </row>
    <row r="21" spans="1:7" s="173" customFormat="1" ht="15.75" x14ac:dyDescent="0.25">
      <c r="A21" s="176" t="s">
        <v>217</v>
      </c>
      <c r="B21" s="179" t="s">
        <v>218</v>
      </c>
      <c r="C21" s="180">
        <f t="shared" si="1"/>
        <v>2441.5</v>
      </c>
      <c r="D21" s="180">
        <f t="shared" si="1"/>
        <v>2481</v>
      </c>
      <c r="E21" s="180">
        <f t="shared" si="1"/>
        <v>2499</v>
      </c>
      <c r="F21" s="182"/>
    </row>
    <row r="22" spans="1:7" s="173" customFormat="1" ht="30" x14ac:dyDescent="0.25">
      <c r="A22" s="176" t="s">
        <v>219</v>
      </c>
      <c r="B22" s="179" t="s">
        <v>220</v>
      </c>
      <c r="C22" s="180">
        <v>2441.5</v>
      </c>
      <c r="D22" s="180">
        <v>2481</v>
      </c>
      <c r="E22" s="180">
        <v>2499</v>
      </c>
      <c r="F22" s="171"/>
      <c r="G22" s="172"/>
    </row>
  </sheetData>
  <mergeCells count="5">
    <mergeCell ref="C1:E5"/>
    <mergeCell ref="A7:E7"/>
    <mergeCell ref="A9:A10"/>
    <mergeCell ref="B9:B10"/>
    <mergeCell ref="C9:E9"/>
  </mergeCells>
  <conditionalFormatting sqref="A8">
    <cfRule type="expression" dxfId="1" priority="2">
      <formula>$F8&lt;&gt;""</formula>
    </cfRule>
  </conditionalFormatting>
  <conditionalFormatting sqref="A2 B1:C1 B2:B5">
    <cfRule type="expression" dxfId="0" priority="3">
      <formula>$G1&lt;&gt;""</formula>
    </cfRule>
  </conditionalFormatting>
  <pageMargins left="0.59027777777777801" right="0.31527777777777799" top="0.70833333333333304" bottom="0.196527777777778" header="0.47222222222222199" footer="0.51180555555555496"/>
  <pageSetup paperSize="9" scale="63" firstPageNumber="0" orientation="portrait" horizontalDpi="300" verticalDpi="300" r:id="rId1"/>
  <headerFooter>
    <oddHeader>&amp;R&amp;P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AMK19"/>
  <sheetViews>
    <sheetView view="pageBreakPreview" zoomScaleNormal="100" workbookViewId="0">
      <selection activeCell="G2" sqref="G2:J2"/>
    </sheetView>
  </sheetViews>
  <sheetFormatPr defaultRowHeight="12.75" x14ac:dyDescent="0.2"/>
  <cols>
    <col min="1" max="1" width="6.1640625" style="184" customWidth="1"/>
    <col min="2" max="4" width="9.33203125" style="184" customWidth="1"/>
    <col min="5" max="5" width="35.83203125" style="184" customWidth="1"/>
    <col min="6" max="6" width="19" style="184" customWidth="1"/>
    <col min="7" max="7" width="13.6640625" style="184" customWidth="1"/>
    <col min="8" max="8" width="7.83203125" style="184" customWidth="1"/>
    <col min="9" max="10" width="9.33203125" style="184" customWidth="1"/>
    <col min="11" max="11" width="41.1640625" style="184" customWidth="1"/>
    <col min="12" max="1025" width="9.33203125" style="184" customWidth="1"/>
  </cols>
  <sheetData>
    <row r="1" spans="1:11" ht="20.25" customHeight="1" x14ac:dyDescent="0.2">
      <c r="G1" s="238" t="s">
        <v>221</v>
      </c>
      <c r="H1" s="238"/>
      <c r="I1" s="238"/>
      <c r="J1" s="238"/>
      <c r="K1" s="239"/>
    </row>
    <row r="2" spans="1:11" ht="18" customHeight="1" x14ac:dyDescent="0.2">
      <c r="G2" s="238" t="s">
        <v>250</v>
      </c>
      <c r="H2" s="238"/>
      <c r="I2" s="238"/>
      <c r="J2" s="238"/>
      <c r="K2" s="239"/>
    </row>
    <row r="3" spans="1:11" ht="15.75" customHeight="1" x14ac:dyDescent="0.2">
      <c r="E3" s="238" t="s">
        <v>222</v>
      </c>
      <c r="F3" s="238"/>
      <c r="G3" s="238"/>
      <c r="H3" s="238"/>
      <c r="I3" s="238"/>
      <c r="J3" s="238"/>
      <c r="K3" s="239"/>
    </row>
    <row r="4" spans="1:11" ht="15.75" customHeight="1" x14ac:dyDescent="0.2">
      <c r="B4" s="238" t="s">
        <v>223</v>
      </c>
      <c r="C4" s="238"/>
      <c r="D4" s="238"/>
      <c r="E4" s="238"/>
      <c r="F4" s="238"/>
      <c r="G4" s="238"/>
      <c r="H4" s="238"/>
      <c r="I4" s="238"/>
      <c r="J4" s="238"/>
      <c r="K4" s="239"/>
    </row>
    <row r="5" spans="1:11" x14ac:dyDescent="0.2">
      <c r="E5" s="238" t="s">
        <v>224</v>
      </c>
      <c r="F5" s="238"/>
      <c r="G5" s="238"/>
      <c r="H5" s="238"/>
      <c r="I5" s="238"/>
      <c r="J5" s="238"/>
      <c r="K5" s="185"/>
    </row>
    <row r="6" spans="1:11" x14ac:dyDescent="0.2">
      <c r="G6" s="238" t="s">
        <v>225</v>
      </c>
      <c r="H6" s="238"/>
      <c r="I6" s="238"/>
      <c r="J6" s="238"/>
      <c r="K6" s="185"/>
    </row>
    <row r="7" spans="1:11" x14ac:dyDescent="0.2">
      <c r="K7" s="152"/>
    </row>
    <row r="8" spans="1:11" x14ac:dyDescent="0.2">
      <c r="K8" s="239"/>
    </row>
    <row r="9" spans="1:11" ht="76.5" customHeight="1" x14ac:dyDescent="0.2">
      <c r="A9" s="233" t="s">
        <v>226</v>
      </c>
      <c r="B9" s="233"/>
      <c r="C9" s="233"/>
      <c r="D9" s="233"/>
      <c r="E9" s="233"/>
      <c r="F9" s="233"/>
      <c r="G9" s="233"/>
      <c r="H9" s="233"/>
      <c r="I9" s="233"/>
      <c r="J9" s="233"/>
      <c r="K9" s="239"/>
    </row>
    <row r="11" spans="1:11" ht="19.5" customHeight="1" x14ac:dyDescent="0.2">
      <c r="A11" s="240" t="s">
        <v>227</v>
      </c>
      <c r="B11" s="241" t="s">
        <v>228</v>
      </c>
      <c r="C11" s="241"/>
      <c r="D11" s="241"/>
      <c r="E11" s="241"/>
      <c r="F11" s="241" t="s">
        <v>229</v>
      </c>
      <c r="G11" s="241"/>
      <c r="H11" s="241"/>
      <c r="I11" s="241"/>
      <c r="J11" s="241"/>
    </row>
    <row r="12" spans="1:11" ht="18.75" customHeight="1" x14ac:dyDescent="0.2">
      <c r="A12" s="240"/>
      <c r="B12" s="241"/>
      <c r="C12" s="241"/>
      <c r="D12" s="241"/>
      <c r="E12" s="241"/>
      <c r="F12" s="187" t="s">
        <v>6</v>
      </c>
      <c r="G12" s="241" t="s">
        <v>7</v>
      </c>
      <c r="H12" s="241"/>
      <c r="I12" s="241" t="s">
        <v>8</v>
      </c>
      <c r="J12" s="241"/>
    </row>
    <row r="13" spans="1:11" ht="12.75" customHeight="1" x14ac:dyDescent="0.2">
      <c r="A13" s="188">
        <v>1</v>
      </c>
      <c r="B13" s="235" t="s">
        <v>230</v>
      </c>
      <c r="C13" s="235"/>
      <c r="D13" s="235"/>
      <c r="E13" s="235"/>
      <c r="F13" s="189">
        <v>0</v>
      </c>
      <c r="G13" s="237">
        <v>0</v>
      </c>
      <c r="H13" s="237"/>
      <c r="I13" s="237">
        <v>0</v>
      </c>
      <c r="J13" s="237"/>
    </row>
    <row r="14" spans="1:11" ht="12.75" customHeight="1" x14ac:dyDescent="0.2">
      <c r="A14" s="186"/>
      <c r="B14" s="235" t="s">
        <v>231</v>
      </c>
      <c r="C14" s="235"/>
      <c r="D14" s="235"/>
      <c r="E14" s="235"/>
      <c r="F14" s="189">
        <v>0</v>
      </c>
      <c r="G14" s="237">
        <v>0</v>
      </c>
      <c r="H14" s="237"/>
      <c r="I14" s="237">
        <v>0</v>
      </c>
      <c r="J14" s="237"/>
    </row>
    <row r="15" spans="1:11" ht="30" customHeight="1" x14ac:dyDescent="0.2">
      <c r="A15" s="186"/>
      <c r="B15" s="235" t="s">
        <v>232</v>
      </c>
      <c r="C15" s="235"/>
      <c r="D15" s="235"/>
      <c r="E15" s="235"/>
      <c r="F15" s="189">
        <v>0</v>
      </c>
      <c r="G15" s="236">
        <v>0</v>
      </c>
      <c r="H15" s="236"/>
      <c r="I15" s="236">
        <v>0</v>
      </c>
      <c r="J15" s="236"/>
    </row>
    <row r="16" spans="1:11" ht="30" customHeight="1" x14ac:dyDescent="0.2">
      <c r="A16" s="186">
        <v>2</v>
      </c>
      <c r="B16" s="235" t="s">
        <v>233</v>
      </c>
      <c r="C16" s="235"/>
      <c r="D16" s="235"/>
      <c r="E16" s="235"/>
      <c r="F16" s="190">
        <v>0</v>
      </c>
      <c r="G16" s="236">
        <v>0</v>
      </c>
      <c r="H16" s="236"/>
      <c r="I16" s="236">
        <v>0</v>
      </c>
      <c r="J16" s="236"/>
    </row>
    <row r="17" spans="1:10" ht="14.25" customHeight="1" x14ac:dyDescent="0.2">
      <c r="A17" s="186"/>
      <c r="B17" s="235" t="s">
        <v>231</v>
      </c>
      <c r="C17" s="235"/>
      <c r="D17" s="235"/>
      <c r="E17" s="235"/>
      <c r="F17" s="191">
        <v>0</v>
      </c>
      <c r="G17" s="236">
        <v>0</v>
      </c>
      <c r="H17" s="236"/>
      <c r="I17" s="236">
        <v>0</v>
      </c>
      <c r="J17" s="236"/>
    </row>
    <row r="18" spans="1:10" ht="30" customHeight="1" x14ac:dyDescent="0.2">
      <c r="A18" s="186"/>
      <c r="B18" s="235" t="s">
        <v>232</v>
      </c>
      <c r="C18" s="235"/>
      <c r="D18" s="235"/>
      <c r="E18" s="235"/>
      <c r="F18" s="190">
        <v>0</v>
      </c>
      <c r="G18" s="236">
        <v>0</v>
      </c>
      <c r="H18" s="236"/>
      <c r="I18" s="236">
        <v>0</v>
      </c>
      <c r="J18" s="236"/>
    </row>
    <row r="19" spans="1:10" ht="12.75" customHeight="1" x14ac:dyDescent="0.2">
      <c r="A19" s="192"/>
      <c r="B19" s="235" t="s">
        <v>84</v>
      </c>
      <c r="C19" s="235"/>
      <c r="D19" s="235"/>
      <c r="E19" s="235"/>
      <c r="F19" s="190"/>
      <c r="G19" s="236"/>
      <c r="H19" s="236"/>
      <c r="I19" s="236"/>
      <c r="J19" s="236"/>
    </row>
  </sheetData>
  <mergeCells count="36">
    <mergeCell ref="G1:J1"/>
    <mergeCell ref="K1:K2"/>
    <mergeCell ref="G2:J2"/>
    <mergeCell ref="E3:J3"/>
    <mergeCell ref="K3:K4"/>
    <mergeCell ref="B4:J4"/>
    <mergeCell ref="E5:J5"/>
    <mergeCell ref="G6:J6"/>
    <mergeCell ref="K8:K9"/>
    <mergeCell ref="A9:J9"/>
    <mergeCell ref="A11:A12"/>
    <mergeCell ref="B11:E12"/>
    <mergeCell ref="F11:J11"/>
    <mergeCell ref="G12:H12"/>
    <mergeCell ref="I12:J12"/>
    <mergeCell ref="B13:E13"/>
    <mergeCell ref="G13:H13"/>
    <mergeCell ref="I13:J13"/>
    <mergeCell ref="B14:E14"/>
    <mergeCell ref="G14:H14"/>
    <mergeCell ref="I14:J14"/>
    <mergeCell ref="B15:E15"/>
    <mergeCell ref="G15:H15"/>
    <mergeCell ref="I15:J15"/>
    <mergeCell ref="B16:E16"/>
    <mergeCell ref="G16:H16"/>
    <mergeCell ref="I16:J16"/>
    <mergeCell ref="B19:E19"/>
    <mergeCell ref="G19:H19"/>
    <mergeCell ref="I19:J19"/>
    <mergeCell ref="B17:E17"/>
    <mergeCell ref="G17:H17"/>
    <mergeCell ref="I17:J17"/>
    <mergeCell ref="B18:E18"/>
    <mergeCell ref="G18:H18"/>
    <mergeCell ref="I18:J18"/>
  </mergeCells>
  <pageMargins left="0.66944444444444395" right="0.43333333333333302" top="0.47222222222222199" bottom="0.98402777777777795" header="0.51180555555555496" footer="0.51180555555555496"/>
  <pageSetup paperSize="9" scale="7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14</vt:i4>
      </vt:variant>
    </vt:vector>
  </HeadingPairs>
  <TitlesOfParts>
    <vt:vector size="22" baseType="lpstr">
      <vt:lpstr>Приложение 1 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'Приложение 3'!_ФильтрБазыДанных</vt:lpstr>
      <vt:lpstr>'Приложение 2'!Excel_BuiltIn__FilterDatabase</vt:lpstr>
      <vt:lpstr>'Приложение 3'!Excel_BuiltIn__FilterDatabase</vt:lpstr>
      <vt:lpstr>'Приложение 4'!Excel_BuiltIn__FilterDatabase</vt:lpstr>
      <vt:lpstr>'Приложение 5'!Excel_BuiltIn__FilterDatabase</vt:lpstr>
      <vt:lpstr>'Приложение 6'!Заголовки_для_печати</vt:lpstr>
      <vt:lpstr>'Приложение 7'!Заголовки_для_печати</vt:lpstr>
      <vt:lpstr>'Приложение 1 '!Область_печати</vt:lpstr>
      <vt:lpstr>'Приложение 2'!Область_печати</vt:lpstr>
      <vt:lpstr>'Приложение 4'!Область_печати</vt:lpstr>
      <vt:lpstr>'Приложение 5'!Область_печати</vt:lpstr>
      <vt:lpstr>'Приложение 6'!Область_печати</vt:lpstr>
      <vt:lpstr>'Приложение 7'!Область_печати</vt:lpstr>
      <vt:lpstr>'Приложение 8'!Область_печати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Людмила Чинаева</cp:lastModifiedBy>
  <cp:revision>1</cp:revision>
  <cp:lastPrinted>2022-12-23T06:28:13Z</cp:lastPrinted>
  <dcterms:created xsi:type="dcterms:W3CDTF">2022-01-11T08:16:28Z</dcterms:created>
  <dcterms:modified xsi:type="dcterms:W3CDTF">2022-12-23T13:08:18Z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